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countant02\Desktop\Treasury Workshop 2025\"/>
    </mc:Choice>
  </mc:AlternateContent>
  <bookViews>
    <workbookView xWindow="0" yWindow="0" windowWidth="20490" windowHeight="7635"/>
  </bookViews>
  <sheets>
    <sheet name="Budget Template" sheetId="1" r:id="rId1"/>
    <sheet name="Monthly Recurring Expenses" sheetId="3" r:id="rId2"/>
    <sheet name="Budget Template-Blank" sheetId="4" r:id="rId3"/>
    <sheet name="Monthly Recurring Expenses-Blan" sheetId="5" r:id="rId4"/>
  </sheets>
  <calcPr calcId="15251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5" l="1"/>
  <c r="L25" i="5"/>
  <c r="K25" i="5"/>
  <c r="J25" i="5"/>
  <c r="I25" i="5"/>
  <c r="H25" i="5"/>
  <c r="G25" i="5"/>
  <c r="F25" i="5"/>
  <c r="E25" i="5"/>
  <c r="D25" i="5"/>
  <c r="C25" i="5"/>
  <c r="B25" i="5"/>
  <c r="N25" i="5" s="1"/>
  <c r="N23" i="5"/>
  <c r="N21" i="5"/>
  <c r="N19" i="5"/>
  <c r="N18" i="5"/>
  <c r="N14" i="5"/>
  <c r="N13" i="5"/>
  <c r="N12" i="5"/>
  <c r="N8" i="5"/>
  <c r="N7" i="5"/>
  <c r="N6" i="5"/>
  <c r="E11" i="4"/>
  <c r="E21" i="4"/>
  <c r="E66" i="4"/>
  <c r="G60" i="4"/>
  <c r="G59" i="4"/>
  <c r="G58" i="4"/>
  <c r="G56" i="4"/>
  <c r="G55" i="4"/>
  <c r="E52" i="4"/>
  <c r="G52" i="4" s="1"/>
  <c r="D52" i="4"/>
  <c r="D62" i="4" s="1"/>
  <c r="C52" i="4"/>
  <c r="C62" i="4" s="1"/>
  <c r="B52" i="4"/>
  <c r="B62" i="4" s="1"/>
  <c r="G50" i="4"/>
  <c r="G49" i="4"/>
  <c r="G48" i="4"/>
  <c r="G47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29" i="4"/>
  <c r="G28" i="4"/>
  <c r="G27" i="4"/>
  <c r="G26" i="4"/>
  <c r="C21" i="4"/>
  <c r="B21" i="4"/>
  <c r="G17" i="4"/>
  <c r="G16" i="4"/>
  <c r="G15" i="4"/>
  <c r="G13" i="4"/>
  <c r="G12" i="4"/>
  <c r="D11" i="4"/>
  <c r="C8" i="4"/>
  <c r="E7" i="4"/>
  <c r="G7" i="4" s="1"/>
  <c r="N9" i="5" l="1"/>
  <c r="N27" i="5"/>
  <c r="C66" i="4"/>
  <c r="E22" i="4"/>
  <c r="G22" i="4" s="1"/>
  <c r="G21" i="4"/>
  <c r="E62" i="4"/>
  <c r="G62" i="4" s="1"/>
  <c r="G11" i="4"/>
  <c r="C22" i="4"/>
  <c r="N23" i="3"/>
  <c r="C25" i="3"/>
  <c r="N25" i="3" s="1"/>
  <c r="D25" i="3"/>
  <c r="E25" i="3"/>
  <c r="F25" i="3"/>
  <c r="G25" i="3"/>
  <c r="H25" i="3"/>
  <c r="I25" i="3"/>
  <c r="J25" i="3"/>
  <c r="K25" i="3"/>
  <c r="L25" i="3"/>
  <c r="M25" i="3"/>
  <c r="B25" i="3"/>
  <c r="N14" i="3"/>
  <c r="N21" i="3"/>
  <c r="N19" i="3"/>
  <c r="N18" i="3"/>
  <c r="N13" i="3"/>
  <c r="N12" i="3"/>
  <c r="E11" i="1"/>
  <c r="G11" i="1" s="1"/>
  <c r="N7" i="3"/>
  <c r="N8" i="3"/>
  <c r="N6" i="3"/>
  <c r="G60" i="1"/>
  <c r="G48" i="1"/>
  <c r="G27" i="1"/>
  <c r="G12" i="1"/>
  <c r="G13" i="1"/>
  <c r="G15" i="1"/>
  <c r="G16" i="1"/>
  <c r="G17" i="1"/>
  <c r="G26" i="1"/>
  <c r="G28" i="1"/>
  <c r="G29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7" i="1"/>
  <c r="G49" i="1"/>
  <c r="G50" i="1"/>
  <c r="G56" i="1"/>
  <c r="G58" i="1"/>
  <c r="G59" i="1"/>
  <c r="C21" i="1"/>
  <c r="C22" i="1" s="1"/>
  <c r="B21" i="1"/>
  <c r="D11" i="1"/>
  <c r="C8" i="1"/>
  <c r="E7" i="1"/>
  <c r="G7" i="1" s="1"/>
  <c r="N9" i="3" l="1"/>
  <c r="N27" i="3" s="1"/>
  <c r="E21" i="1"/>
  <c r="E22" i="1" s="1"/>
  <c r="G22" i="1" s="1"/>
  <c r="D55" i="1" l="1"/>
  <c r="E55" i="1"/>
  <c r="G55" i="1" s="1"/>
  <c r="G21" i="1"/>
  <c r="E52" i="1" l="1"/>
  <c r="E62" i="1" l="1"/>
  <c r="G52" i="1"/>
  <c r="C55" i="1"/>
  <c r="C26" i="1"/>
  <c r="G62" i="1" l="1"/>
  <c r="E66" i="1"/>
  <c r="D52" i="1"/>
  <c r="D62" i="1" s="1"/>
  <c r="C52" i="1" l="1"/>
  <c r="B52" i="1"/>
  <c r="C62" i="1" l="1"/>
  <c r="C66" i="1" s="1"/>
  <c r="B62" i="1"/>
</calcChain>
</file>

<file path=xl/sharedStrings.xml><?xml version="1.0" encoding="utf-8"?>
<sst xmlns="http://schemas.openxmlformats.org/spreadsheetml/2006/main" count="187" uniqueCount="90">
  <si>
    <t>DEPARTMENT</t>
  </si>
  <si>
    <t>ACTUAL EXPENDITURE</t>
  </si>
  <si>
    <t>DEACONRY</t>
  </si>
  <si>
    <t>PATHFINDER</t>
  </si>
  <si>
    <t>SABBATH SCHOOL</t>
  </si>
  <si>
    <t>AY</t>
  </si>
  <si>
    <t>WELFARE</t>
  </si>
  <si>
    <t>USHERS</t>
  </si>
  <si>
    <t>PERSONAL MINISTRIES</t>
  </si>
  <si>
    <t>CHILDREN'S  DIVISION</t>
  </si>
  <si>
    <t>VOCATIONAL BIBLE SCHOOL</t>
  </si>
  <si>
    <t>MUSIC</t>
  </si>
  <si>
    <t>TREASURY</t>
  </si>
  <si>
    <t>HEALTH</t>
  </si>
  <si>
    <t>EDUCATION</t>
  </si>
  <si>
    <t>COMMUNICATION</t>
  </si>
  <si>
    <t>STEWARDSHIP</t>
  </si>
  <si>
    <t>ELDERS</t>
  </si>
  <si>
    <t>FIXED EXPENDITURE</t>
  </si>
  <si>
    <t>UTILITIES</t>
  </si>
  <si>
    <t>SCHOOLS</t>
  </si>
  <si>
    <t>DISTRICT POOL</t>
  </si>
  <si>
    <t>SAVINGS</t>
  </si>
  <si>
    <t>FAMILY LIFE*</t>
  </si>
  <si>
    <t>CHURCH INCOME</t>
  </si>
  <si>
    <t>Budget Covenant/Offering</t>
  </si>
  <si>
    <t>MISCILLANEOUS</t>
  </si>
  <si>
    <t>SUB TOTAL</t>
  </si>
  <si>
    <t>TOTAL CHURCH INCOME</t>
  </si>
  <si>
    <t>Tithes</t>
  </si>
  <si>
    <t xml:space="preserve">TOTAL </t>
  </si>
  <si>
    <t>Budget Covenant @ % Tithes</t>
  </si>
  <si>
    <t>Total Church Offering @ % Tithes</t>
  </si>
  <si>
    <t>MEN'S MINISTRY</t>
  </si>
  <si>
    <t>WOMEN'S MINISTRY</t>
  </si>
  <si>
    <t>INTEREST CORDINATOR</t>
  </si>
  <si>
    <t>AUDIO VISUAL</t>
  </si>
  <si>
    <t>BUILDING MAINTENANCE</t>
  </si>
  <si>
    <t>Expenditure  Year to date</t>
  </si>
  <si>
    <t>BUDGETED 2024</t>
  </si>
  <si>
    <t>REQUESTED 2025</t>
  </si>
  <si>
    <t>APPROVED BUDGET 2025</t>
  </si>
  <si>
    <t>EXPENDITURE</t>
  </si>
  <si>
    <t>Church Building</t>
  </si>
  <si>
    <t xml:space="preserve">Welfare Fund </t>
  </si>
  <si>
    <t>Special Projects</t>
  </si>
  <si>
    <t xml:space="preserve">             Book Drive</t>
  </si>
  <si>
    <t xml:space="preserve">             Air Conditioning</t>
  </si>
  <si>
    <t>Church Fund for the Needy</t>
  </si>
  <si>
    <t>Unbudgeted expense - Purchase of Cordless Mic - Cleaning of Yard and Storeroom</t>
  </si>
  <si>
    <t>ACTUAL INCOME</t>
  </si>
  <si>
    <t>ACTUAL INCOME     Year to date</t>
  </si>
  <si>
    <t>PROJECTED INCOME            2025</t>
  </si>
  <si>
    <t>CONTRIBUTIONS TO SPECIAL PROGRAMS</t>
  </si>
  <si>
    <t>VARIANCE       %</t>
  </si>
  <si>
    <t>CHURCH PROPOSED OPERATING BUDGET 2025</t>
  </si>
  <si>
    <t>SEVENTH DAY ADVENTIST CHURCH GASPARILLO</t>
  </si>
  <si>
    <t>BALANCE  INCOME VS EXPENDITURE</t>
  </si>
  <si>
    <t>BOOK DRIVE</t>
  </si>
  <si>
    <t>NEEDY FUND</t>
  </si>
  <si>
    <t>AIR CONDITIONING FUND</t>
  </si>
  <si>
    <t>Internet</t>
  </si>
  <si>
    <t>T &amp; TEC</t>
  </si>
  <si>
    <t>WASA</t>
  </si>
  <si>
    <t>Total Utilities</t>
  </si>
  <si>
    <t>TOTAL</t>
  </si>
  <si>
    <t>JANITORIAL</t>
  </si>
  <si>
    <t>YARD MAINTENANCE</t>
  </si>
  <si>
    <t>SDA PRIMARY</t>
  </si>
  <si>
    <t>SOUTHERN ACADEMY</t>
  </si>
  <si>
    <t>SABBATH SCHOOL QUARTERLIES</t>
  </si>
  <si>
    <t>MAY</t>
  </si>
  <si>
    <t>WATER &amp; TOILETRIES</t>
  </si>
  <si>
    <t>CHECK</t>
  </si>
  <si>
    <t>MONTHLY RECURRING</t>
  </si>
  <si>
    <t>FIXED MONTHLY EXPENSES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</si>
  <si>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</si>
  <si>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</si>
  <si>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</si>
  <si>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</si>
  <si>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</si>
  <si>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</si>
  <si>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</si>
  <si>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</si>
  <si>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</si>
  <si>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</si>
  <si>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</si>
  <si>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 xml:space="preserve">Name of Church </t>
  </si>
  <si>
    <t>MONTHLY RECURRING EXPENSES</t>
  </si>
  <si>
    <r>
      <t xml:space="preserve">SEVENTH DAY ADVENTIST CHURCH </t>
    </r>
    <r>
      <rPr>
        <b/>
        <i/>
        <sz val="20"/>
        <color theme="1"/>
        <rFont val="Times New Roman"/>
        <family val="1"/>
      </rPr>
      <t>NAME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</si>
</sst>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_);\(&quot;$&quot;#,##0\)"/>
    <numFmt numFmtId="165" formatCode="_(* #,##0.00_);_(* \(#,##0.00\);_(* &quot;-&quot;??_);_(@_)"/>
    <numFmt numFmtId="166" formatCode="&quot;$&quot;#,##0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8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8"/>
      <name val="Calibri"/>
      <family val="2"/>
      <scheme val="minor"/>
    </font>
    <font>
      <b/>
      <i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distributed" justifyLastLine="1"/>
    </xf>
    <xf numFmtId="0" fontId="2" fillId="0" borderId="1" xfId="0" applyFont="1" applyBorder="1"/>
    <xf numFmtId="166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166" fontId="2" fillId="0" borderId="3" xfId="0" applyNumberFormat="1" applyFont="1" applyBorder="1" applyAlignment="1">
      <alignment horizontal="center"/>
    </xf>
    <xf numFmtId="0" fontId="3" fillId="0" borderId="4" xfId="0" applyFont="1" applyBorder="1"/>
    <xf numFmtId="166" fontId="2" fillId="0" borderId="0" xfId="0" applyNumberFormat="1" applyFont="1"/>
    <xf numFmtId="0" fontId="3" fillId="0" borderId="0" xfId="0" applyFont="1"/>
    <xf numFmtId="9" fontId="2" fillId="0" borderId="0" xfId="0" applyNumberFormat="1" applyFont="1"/>
    <xf numFmtId="164" fontId="3" fillId="0" borderId="1" xfId="0" applyNumberFormat="1" applyFont="1" applyBorder="1" applyAlignment="1" applyProtection="1">
      <alignment horizontal="center"/>
      <protection locked="0" hidden="1"/>
    </xf>
    <xf numFmtId="164" fontId="3" fillId="0" borderId="1" xfId="0" applyNumberFormat="1" applyFont="1" applyBorder="1"/>
    <xf numFmtId="165" fontId="3" fillId="0" borderId="1" xfId="0" applyNumberFormat="1" applyFont="1" applyBorder="1" applyAlignment="1" applyProtection="1">
      <alignment horizontal="left"/>
      <protection locked="0" hidden="1"/>
    </xf>
    <xf numFmtId="10" fontId="3" fillId="0" borderId="1" xfId="1" applyNumberFormat="1" applyFont="1" applyBorder="1" applyAlignment="1" applyProtection="1">
      <alignment horizontal="center"/>
      <protection locked="0" hidden="1"/>
    </xf>
    <xf numFmtId="165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distributed"/>
    </xf>
    <xf numFmtId="0" fontId="6" fillId="0" borderId="1" xfId="0" applyFont="1" applyBorder="1"/>
    <xf numFmtId="0" fontId="3" fillId="2" borderId="1" xfId="0" applyFont="1" applyFill="1" applyBorder="1" applyAlignment="1">
      <alignment horizontal="distributed"/>
    </xf>
    <xf numFmtId="166" fontId="3" fillId="0" borderId="4" xfId="0" applyNumberFormat="1" applyFont="1" applyBorder="1"/>
    <xf numFmtId="166" fontId="3" fillId="0" borderId="4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6" fontId="4" fillId="0" borderId="0" xfId="0" applyNumberFormat="1" applyFont="1"/>
    <xf numFmtId="165" fontId="3" fillId="0" borderId="0" xfId="2" applyFont="1"/>
    <xf numFmtId="10" fontId="2" fillId="0" borderId="0" xfId="0" applyNumberFormat="1" applyFont="1"/>
    <xf numFmtId="0" fontId="2" fillId="3" borderId="1" xfId="0" applyFont="1" applyFill="1" applyBorder="1"/>
    <xf numFmtId="166" fontId="2" fillId="3" borderId="1" xfId="0" applyNumberFormat="1" applyFont="1" applyFill="1" applyBorder="1" applyAlignment="1">
      <alignment horizontal="center"/>
    </xf>
    <xf numFmtId="166" fontId="2" fillId="0" borderId="1" xfId="0" applyNumberFormat="1" applyFont="1" applyBorder="1" applyAlignment="1">
      <alignment horizontal="center" wrapText="1"/>
    </xf>
    <xf numFmtId="17" fontId="0" fillId="0" borderId="0" xfId="0" applyNumberFormat="1"/>
    <xf numFmtId="167" fontId="0" fillId="0" borderId="0" xfId="2" applyNumberFormat="1" applyFont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165" fontId="2" fillId="0" borderId="0" xfId="0" applyNumberFormat="1" applyFont="1" applyBorder="1" applyAlignment="1" applyProtection="1">
      <alignment horizontal="left"/>
      <protection locked="0" hidden="1"/>
    </xf>
    <xf numFmtId="165" fontId="2" fillId="0" borderId="0" xfId="0" applyNumberFormat="1" applyFont="1" applyBorder="1" applyAlignment="1" applyProtection="1">
      <alignment horizontal="center"/>
      <protection locked="0" hidden="1"/>
    </xf>
    <xf numFmtId="9" fontId="3" fillId="0" borderId="1" xfId="0" applyNumberFormat="1" applyFont="1" applyBorder="1"/>
    <xf numFmtId="165" fontId="3" fillId="0" borderId="1" xfId="2" applyFont="1" applyBorder="1"/>
    <xf numFmtId="165" fontId="6" fillId="0" borderId="1" xfId="0" applyNumberFormat="1" applyFont="1" applyBorder="1"/>
    <xf numFmtId="164" fontId="3" fillId="0" borderId="0" xfId="0" applyNumberFormat="1" applyFont="1" applyBorder="1" applyAlignment="1" applyProtection="1">
      <alignment horizontal="center"/>
      <protection locked="0" hidden="1"/>
    </xf>
    <xf numFmtId="10" fontId="3" fillId="0" borderId="0" xfId="1" applyNumberFormat="1" applyFont="1" applyBorder="1" applyAlignment="1" applyProtection="1">
      <alignment horizontal="center"/>
      <protection locked="0" hidden="1"/>
    </xf>
    <xf numFmtId="164" fontId="3" fillId="0" borderId="1" xfId="0" applyNumberFormat="1" applyFont="1" applyBorder="1" applyAlignment="1">
      <alignment horizontal="center"/>
    </xf>
    <xf numFmtId="9" fontId="2" fillId="0" borderId="0" xfId="1" applyFont="1"/>
    <xf numFmtId="164" fontId="6" fillId="0" borderId="1" xfId="0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distributed" justifyLastLine="1"/>
    </xf>
    <xf numFmtId="0" fontId="3" fillId="2" borderId="5" xfId="0" applyFont="1" applyFill="1" applyBorder="1" applyAlignment="1">
      <alignment horizontal="distributed"/>
    </xf>
    <xf numFmtId="0" fontId="3" fillId="2" borderId="5" xfId="0" applyFont="1" applyFill="1" applyBorder="1" applyAlignment="1">
      <alignment horizontal="center" wrapText="1" justifyLastLine="1"/>
    </xf>
    <xf numFmtId="0" fontId="3" fillId="2" borderId="5" xfId="0" applyFont="1" applyFill="1" applyBorder="1" applyAlignment="1">
      <alignment horizontal="center" vertical="top" wrapText="1" justifyLastLine="1"/>
    </xf>
    <xf numFmtId="0" fontId="2" fillId="0" borderId="16" xfId="0" applyFont="1" applyBorder="1"/>
    <xf numFmtId="0" fontId="2" fillId="0" borderId="15" xfId="0" applyFont="1" applyBorder="1"/>
    <xf numFmtId="9" fontId="2" fillId="0" borderId="15" xfId="1" applyFont="1" applyBorder="1"/>
    <xf numFmtId="9" fontId="2" fillId="0" borderId="1" xfId="1" applyFont="1" applyBorder="1"/>
    <xf numFmtId="0" fontId="2" fillId="0" borderId="0" xfId="0" applyFont="1" applyFill="1" applyBorder="1"/>
    <xf numFmtId="0" fontId="2" fillId="0" borderId="1" xfId="0" applyFont="1" applyFill="1" applyBorder="1"/>
    <xf numFmtId="0" fontId="3" fillId="0" borderId="0" xfId="0" applyFont="1" applyFill="1" applyBorder="1"/>
    <xf numFmtId="0" fontId="3" fillId="0" borderId="1" xfId="0" applyFont="1" applyFill="1" applyBorder="1" applyAlignment="1">
      <alignment wrapText="1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166" fontId="2" fillId="0" borderId="1" xfId="0" applyNumberFormat="1" applyFont="1" applyBorder="1"/>
    <xf numFmtId="166" fontId="3" fillId="0" borderId="1" xfId="0" applyNumberFormat="1" applyFont="1" applyBorder="1"/>
    <xf numFmtId="166" fontId="3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workbookViewId="0">
      <selection activeCell="C8" sqref="C8"/>
    </sheetView>
  </sheetViews>
  <sheetFormatPr defaultRowHeight="15" x14ac:dyDescent="0.25"/>
  <cols>
    <col min="1" max="1" width="31.7109375" customWidth="1"/>
    <col min="2" max="2" width="15.140625" customWidth="1"/>
    <col min="3" max="3" width="17.28515625" customWidth="1"/>
    <col min="4" max="4" width="14.42578125" customWidth="1"/>
    <col min="5" max="5" width="15.28515625" customWidth="1"/>
    <col min="6" max="6" width="14.5703125" customWidth="1"/>
    <col min="7" max="7" width="15.140625" customWidth="1"/>
    <col min="8" max="8" width="35.140625" customWidth="1"/>
    <col min="9" max="9" width="18.5703125" customWidth="1"/>
    <col min="10" max="10" width="20.5703125" customWidth="1"/>
    <col min="11" max="11" width="22" customWidth="1"/>
    <col min="12" max="12" width="18.85546875" customWidth="1"/>
  </cols>
  <sheetData>
    <row r="1" spans="1:8" s="18" customFormat="1" ht="51.6" customHeight="1" x14ac:dyDescent="0.35">
      <c r="A1" s="62" t="s">
        <v>56</v>
      </c>
      <c r="B1" s="63"/>
      <c r="C1" s="63"/>
      <c r="D1" s="63"/>
      <c r="E1" s="63"/>
      <c r="F1" s="63"/>
      <c r="G1" s="64"/>
    </row>
    <row r="2" spans="1:8" s="18" customFormat="1" ht="13.15" customHeight="1" x14ac:dyDescent="0.2">
      <c r="A2" s="65" t="s">
        <v>55</v>
      </c>
      <c r="B2" s="66"/>
      <c r="C2" s="66"/>
      <c r="D2" s="66"/>
      <c r="E2" s="66"/>
      <c r="F2" s="66"/>
      <c r="G2" s="67"/>
    </row>
    <row r="3" spans="1:8" s="18" customFormat="1" ht="13.15" customHeight="1" x14ac:dyDescent="0.2">
      <c r="A3" s="65"/>
      <c r="B3" s="66"/>
      <c r="C3" s="66"/>
      <c r="D3" s="66"/>
      <c r="E3" s="66"/>
      <c r="F3" s="66"/>
      <c r="G3" s="67"/>
    </row>
    <row r="4" spans="1:8" s="18" customFormat="1" x14ac:dyDescent="0.25">
      <c r="A4" s="68"/>
      <c r="B4" s="69"/>
      <c r="C4" s="69"/>
      <c r="D4" s="69"/>
      <c r="E4" s="69"/>
      <c r="F4" s="69"/>
      <c r="G4" s="70"/>
    </row>
    <row r="5" spans="1:8" s="18" customFormat="1" ht="42.75" x14ac:dyDescent="0.2">
      <c r="A5" s="11" t="s">
        <v>24</v>
      </c>
      <c r="B5" s="47" t="s">
        <v>39</v>
      </c>
      <c r="C5" s="47" t="s">
        <v>50</v>
      </c>
      <c r="E5" s="48" t="s">
        <v>52</v>
      </c>
      <c r="F5" s="49" t="s">
        <v>51</v>
      </c>
      <c r="G5" s="50" t="s">
        <v>54</v>
      </c>
    </row>
    <row r="6" spans="1:8" s="18" customFormat="1" x14ac:dyDescent="0.25">
      <c r="A6" s="1"/>
      <c r="B6" s="1"/>
      <c r="C6" s="12"/>
      <c r="D6" s="12"/>
      <c r="E6" s="1"/>
      <c r="F6" s="1"/>
    </row>
    <row r="7" spans="1:8" s="18" customFormat="1" x14ac:dyDescent="0.25">
      <c r="A7" s="15" t="s">
        <v>29</v>
      </c>
      <c r="B7" s="15"/>
      <c r="C7" s="13">
        <v>429494</v>
      </c>
      <c r="D7" s="42"/>
      <c r="E7" s="15">
        <f>C7*1.05</f>
        <v>450968.7</v>
      </c>
      <c r="F7" s="13"/>
      <c r="G7" s="54">
        <f>(F7-E7)/E7</f>
        <v>-1</v>
      </c>
      <c r="H7" s="1"/>
    </row>
    <row r="8" spans="1:8" s="18" customFormat="1" x14ac:dyDescent="0.25">
      <c r="A8" s="5" t="s">
        <v>31</v>
      </c>
      <c r="B8" s="39">
        <v>0.4</v>
      </c>
      <c r="C8" s="16">
        <f>C11/C7</f>
        <v>0.44800867998155969</v>
      </c>
      <c r="D8" s="43"/>
      <c r="E8" s="39"/>
      <c r="F8" s="16"/>
      <c r="G8" s="54"/>
      <c r="H8" s="1"/>
    </row>
    <row r="9" spans="1:8" s="18" customFormat="1" x14ac:dyDescent="0.25">
      <c r="A9" s="5"/>
      <c r="B9" s="5"/>
      <c r="C9" s="16"/>
      <c r="D9" s="43"/>
      <c r="E9" s="17"/>
      <c r="F9" s="17"/>
      <c r="G9" s="45"/>
      <c r="H9" s="1"/>
    </row>
    <row r="10" spans="1:8" s="18" customFormat="1" x14ac:dyDescent="0.25">
      <c r="A10" s="5"/>
      <c r="B10" s="5"/>
      <c r="C10" s="16"/>
      <c r="D10" s="12">
        <v>0.6</v>
      </c>
      <c r="E10" s="12">
        <v>0.65</v>
      </c>
      <c r="G10" s="45"/>
      <c r="H10" s="1"/>
    </row>
    <row r="11" spans="1:8" s="18" customFormat="1" x14ac:dyDescent="0.25">
      <c r="A11" s="5" t="s">
        <v>25</v>
      </c>
      <c r="B11" s="40">
        <v>150000</v>
      </c>
      <c r="C11" s="13">
        <v>192417.04</v>
      </c>
      <c r="D11" s="14">
        <f>(C11)*0.6</f>
        <v>115450.224</v>
      </c>
      <c r="E11" s="44">
        <f>(C11*0.65)+61</f>
        <v>125132.07600000002</v>
      </c>
      <c r="F11" s="13"/>
      <c r="G11" s="54">
        <f t="shared" ref="G11:G62" si="0">(F11-E11)/E11</f>
        <v>-1</v>
      </c>
      <c r="H11" s="1"/>
    </row>
    <row r="12" spans="1:8" s="18" customFormat="1" x14ac:dyDescent="0.25">
      <c r="A12" s="5" t="s">
        <v>43</v>
      </c>
      <c r="B12" s="40">
        <v>15000</v>
      </c>
      <c r="C12" s="13">
        <v>19078</v>
      </c>
      <c r="E12" s="13">
        <v>10000</v>
      </c>
      <c r="F12" s="13"/>
      <c r="G12" s="54">
        <f t="shared" si="0"/>
        <v>-1</v>
      </c>
      <c r="H12" s="1"/>
    </row>
    <row r="13" spans="1:8" s="18" customFormat="1" x14ac:dyDescent="0.25">
      <c r="A13" s="5" t="s">
        <v>44</v>
      </c>
      <c r="B13" s="40">
        <v>10000</v>
      </c>
      <c r="C13" s="13">
        <v>16713.5</v>
      </c>
      <c r="E13" s="13">
        <v>10000</v>
      </c>
      <c r="F13" s="13"/>
      <c r="G13" s="54">
        <f t="shared" si="0"/>
        <v>-1</v>
      </c>
      <c r="H13" s="1"/>
    </row>
    <row r="14" spans="1:8" s="18" customFormat="1" x14ac:dyDescent="0.25">
      <c r="A14" s="5" t="s">
        <v>45</v>
      </c>
      <c r="B14" s="40"/>
      <c r="C14" s="13"/>
      <c r="E14" s="13"/>
      <c r="F14" s="13"/>
      <c r="G14" s="54"/>
      <c r="H14" s="1"/>
    </row>
    <row r="15" spans="1:8" s="18" customFormat="1" ht="13.15" customHeight="1" x14ac:dyDescent="0.25">
      <c r="A15" s="5" t="s">
        <v>46</v>
      </c>
      <c r="B15" s="40">
        <v>12000</v>
      </c>
      <c r="C15" s="13">
        <v>15067</v>
      </c>
      <c r="E15" s="13">
        <v>15000</v>
      </c>
      <c r="F15" s="13"/>
      <c r="G15" s="54">
        <f t="shared" si="0"/>
        <v>-1</v>
      </c>
      <c r="H15" s="1"/>
    </row>
    <row r="16" spans="1:8" s="18" customFormat="1" ht="13.15" customHeight="1" x14ac:dyDescent="0.25">
      <c r="A16" s="5" t="s">
        <v>47</v>
      </c>
      <c r="B16" s="40">
        <v>20000</v>
      </c>
      <c r="C16" s="13">
        <v>13317</v>
      </c>
      <c r="E16" s="13">
        <v>20000</v>
      </c>
      <c r="F16" s="13"/>
      <c r="G16" s="54">
        <f t="shared" si="0"/>
        <v>-1</v>
      </c>
      <c r="H16" s="1"/>
    </row>
    <row r="17" spans="1:10" s="18" customFormat="1" x14ac:dyDescent="0.25">
      <c r="A17" s="5" t="s">
        <v>48</v>
      </c>
      <c r="B17" s="40">
        <v>4500</v>
      </c>
      <c r="C17" s="13">
        <v>4323.25</v>
      </c>
      <c r="E17" s="13">
        <v>4500</v>
      </c>
      <c r="F17" s="13"/>
      <c r="G17" s="54">
        <f t="shared" si="0"/>
        <v>-1</v>
      </c>
      <c r="H17" s="1"/>
    </row>
    <row r="18" spans="1:10" s="18" customFormat="1" x14ac:dyDescent="0.25">
      <c r="A18" s="37"/>
      <c r="B18" s="37"/>
      <c r="C18" s="38"/>
      <c r="D18" s="17"/>
      <c r="E18" s="17"/>
      <c r="F18" s="1"/>
      <c r="G18" s="45"/>
    </row>
    <row r="19" spans="1:10" s="18" customFormat="1" x14ac:dyDescent="0.25">
      <c r="A19" s="37"/>
      <c r="B19" s="37"/>
      <c r="C19" s="38"/>
      <c r="D19" s="17"/>
      <c r="E19" s="17"/>
      <c r="F19" s="1"/>
      <c r="G19" s="45"/>
    </row>
    <row r="20" spans="1:10" s="18" customFormat="1" x14ac:dyDescent="0.25">
      <c r="A20" s="1"/>
      <c r="B20" s="1"/>
      <c r="C20" s="1"/>
      <c r="D20" s="1"/>
      <c r="E20" s="1"/>
      <c r="F20" s="1"/>
      <c r="G20" s="45"/>
    </row>
    <row r="21" spans="1:10" s="18" customFormat="1" x14ac:dyDescent="0.25">
      <c r="A21" s="20" t="s">
        <v>28</v>
      </c>
      <c r="B21" s="41">
        <f>SUM(B11:B17)</f>
        <v>211500</v>
      </c>
      <c r="C21" s="13">
        <f>SUM(C11:C17)</f>
        <v>260915.79</v>
      </c>
      <c r="E21" s="46">
        <f>SUM(E11:E17)</f>
        <v>184632.076</v>
      </c>
      <c r="F21" s="28"/>
      <c r="G21" s="54">
        <f t="shared" si="0"/>
        <v>-1</v>
      </c>
    </row>
    <row r="22" spans="1:10" s="18" customFormat="1" x14ac:dyDescent="0.25">
      <c r="A22" s="5" t="s">
        <v>32</v>
      </c>
      <c r="B22" s="5"/>
      <c r="C22" s="16">
        <f>C21/C7</f>
        <v>0.60749577409696065</v>
      </c>
      <c r="D22" s="1"/>
      <c r="E22" s="16">
        <f>E21/E7</f>
        <v>0.40941217428171844</v>
      </c>
      <c r="F22" s="29"/>
      <c r="G22" s="54">
        <f t="shared" si="0"/>
        <v>-1</v>
      </c>
    </row>
    <row r="23" spans="1:10" s="18" customFormat="1" x14ac:dyDescent="0.25">
      <c r="B23" s="61" t="s">
        <v>42</v>
      </c>
      <c r="C23" s="61"/>
      <c r="G23" s="45"/>
    </row>
    <row r="24" spans="1:10" s="18" customFormat="1" x14ac:dyDescent="0.25">
      <c r="G24" s="45"/>
    </row>
    <row r="25" spans="1:10" s="19" customFormat="1" ht="49.5" customHeight="1" x14ac:dyDescent="0.2">
      <c r="A25" s="2" t="s">
        <v>0</v>
      </c>
      <c r="B25" s="2" t="s">
        <v>39</v>
      </c>
      <c r="C25" s="2" t="s">
        <v>1</v>
      </c>
      <c r="D25" s="2" t="s">
        <v>40</v>
      </c>
      <c r="E25" s="21" t="s">
        <v>41</v>
      </c>
      <c r="F25" s="2" t="s">
        <v>38</v>
      </c>
      <c r="G25" s="50" t="s">
        <v>54</v>
      </c>
    </row>
    <row r="26" spans="1:10" s="18" customFormat="1" ht="43.5" customHeight="1" x14ac:dyDescent="0.25">
      <c r="A26" s="3" t="s">
        <v>2</v>
      </c>
      <c r="B26" s="4">
        <v>15000</v>
      </c>
      <c r="C26" s="4">
        <f>5888+17615</f>
        <v>23503</v>
      </c>
      <c r="D26" s="4">
        <v>0</v>
      </c>
      <c r="E26" s="4">
        <v>15000</v>
      </c>
      <c r="F26" s="4"/>
      <c r="G26" s="54">
        <f t="shared" si="0"/>
        <v>-1</v>
      </c>
      <c r="H26" s="35" t="s">
        <v>49</v>
      </c>
      <c r="I26" s="35"/>
      <c r="J26" s="35"/>
    </row>
    <row r="27" spans="1:10" s="18" customFormat="1" ht="15" customHeight="1" x14ac:dyDescent="0.25">
      <c r="A27" s="3" t="s">
        <v>3</v>
      </c>
      <c r="B27" s="4">
        <v>0</v>
      </c>
      <c r="C27" s="4">
        <v>0</v>
      </c>
      <c r="D27" s="4">
        <v>0</v>
      </c>
      <c r="E27" s="4">
        <v>1500</v>
      </c>
      <c r="F27" s="4"/>
      <c r="G27" s="54">
        <f t="shared" si="0"/>
        <v>-1</v>
      </c>
    </row>
    <row r="28" spans="1:10" s="18" customFormat="1" ht="15" customHeight="1" x14ac:dyDescent="0.25">
      <c r="A28" s="3" t="s">
        <v>4</v>
      </c>
      <c r="B28" s="4">
        <v>13000</v>
      </c>
      <c r="C28" s="4">
        <v>14564</v>
      </c>
      <c r="D28" s="4">
        <v>15000</v>
      </c>
      <c r="E28" s="4">
        <v>15000</v>
      </c>
      <c r="F28" s="4"/>
      <c r="G28" s="54">
        <f t="shared" si="0"/>
        <v>-1</v>
      </c>
    </row>
    <row r="29" spans="1:10" s="18" customFormat="1" ht="15" customHeight="1" x14ac:dyDescent="0.25">
      <c r="A29" s="30" t="s">
        <v>23</v>
      </c>
      <c r="B29" s="31">
        <v>2000</v>
      </c>
      <c r="C29" s="4">
        <v>0</v>
      </c>
      <c r="D29" s="4">
        <v>6000</v>
      </c>
      <c r="E29" s="31">
        <v>6500</v>
      </c>
      <c r="F29" s="4"/>
      <c r="G29" s="54">
        <f t="shared" si="0"/>
        <v>-1</v>
      </c>
    </row>
    <row r="30" spans="1:10" s="18" customFormat="1" ht="15" customHeight="1" x14ac:dyDescent="0.25">
      <c r="A30" s="30" t="s">
        <v>33</v>
      </c>
      <c r="B30" s="31">
        <v>2000</v>
      </c>
      <c r="C30" s="4">
        <v>0</v>
      </c>
      <c r="D30" s="4">
        <v>0</v>
      </c>
      <c r="E30" s="31"/>
      <c r="F30" s="4"/>
      <c r="G30" s="54">
        <v>0</v>
      </c>
    </row>
    <row r="31" spans="1:10" s="18" customFormat="1" ht="15" customHeight="1" x14ac:dyDescent="0.25">
      <c r="A31" s="30" t="s">
        <v>34</v>
      </c>
      <c r="B31" s="31">
        <v>2000</v>
      </c>
      <c r="C31" s="4">
        <v>0</v>
      </c>
      <c r="D31" s="4">
        <v>0</v>
      </c>
      <c r="E31" s="31"/>
      <c r="F31" s="4"/>
      <c r="G31" s="54">
        <v>0</v>
      </c>
    </row>
    <row r="32" spans="1:10" s="18" customFormat="1" ht="15" customHeight="1" x14ac:dyDescent="0.25">
      <c r="A32" s="3" t="s">
        <v>5</v>
      </c>
      <c r="B32" s="4">
        <v>3000</v>
      </c>
      <c r="C32" s="4">
        <v>0</v>
      </c>
      <c r="D32" s="4">
        <v>0</v>
      </c>
      <c r="E32" s="4">
        <v>3000</v>
      </c>
      <c r="F32" s="4"/>
      <c r="G32" s="54">
        <f t="shared" si="0"/>
        <v>-1</v>
      </c>
    </row>
    <row r="33" spans="1:7" s="18" customFormat="1" ht="15" customHeight="1" x14ac:dyDescent="0.25">
      <c r="A33" s="3" t="s">
        <v>6</v>
      </c>
      <c r="B33" s="4">
        <v>6000</v>
      </c>
      <c r="C33" s="4">
        <v>8700</v>
      </c>
      <c r="D33" s="4">
        <v>13000</v>
      </c>
      <c r="E33" s="4">
        <v>15000</v>
      </c>
      <c r="F33" s="4"/>
      <c r="G33" s="54">
        <f t="shared" si="0"/>
        <v>-1</v>
      </c>
    </row>
    <row r="34" spans="1:7" s="18" customFormat="1" ht="15" customHeight="1" x14ac:dyDescent="0.25">
      <c r="A34" s="3" t="s">
        <v>7</v>
      </c>
      <c r="B34" s="4">
        <v>1000</v>
      </c>
      <c r="C34" s="4">
        <v>0</v>
      </c>
      <c r="D34" s="4">
        <v>0</v>
      </c>
      <c r="E34" s="4">
        <v>1000</v>
      </c>
      <c r="F34" s="4"/>
      <c r="G34" s="54">
        <f t="shared" si="0"/>
        <v>-1</v>
      </c>
    </row>
    <row r="35" spans="1:7" s="18" customFormat="1" ht="15" customHeight="1" x14ac:dyDescent="0.25">
      <c r="A35" s="3" t="s">
        <v>8</v>
      </c>
      <c r="B35" s="4">
        <v>15000</v>
      </c>
      <c r="C35" s="4">
        <v>3928.75</v>
      </c>
      <c r="D35" s="4">
        <v>15000</v>
      </c>
      <c r="E35" s="4">
        <v>15000</v>
      </c>
      <c r="F35" s="4"/>
      <c r="G35" s="54">
        <f t="shared" si="0"/>
        <v>-1</v>
      </c>
    </row>
    <row r="36" spans="1:7" s="18" customFormat="1" ht="15" customHeight="1" x14ac:dyDescent="0.25">
      <c r="A36" s="3" t="s">
        <v>9</v>
      </c>
      <c r="B36" s="4">
        <v>1500</v>
      </c>
      <c r="C36" s="4">
        <v>0</v>
      </c>
      <c r="D36" s="4">
        <v>0</v>
      </c>
      <c r="E36" s="4">
        <v>1500</v>
      </c>
      <c r="F36" s="4"/>
      <c r="G36" s="54">
        <f t="shared" si="0"/>
        <v>-1</v>
      </c>
    </row>
    <row r="37" spans="1:7" s="18" customFormat="1" ht="15" customHeight="1" x14ac:dyDescent="0.25">
      <c r="A37" s="3" t="s">
        <v>10</v>
      </c>
      <c r="B37" s="4">
        <v>4000</v>
      </c>
      <c r="C37" s="4">
        <v>4000</v>
      </c>
      <c r="D37" s="4">
        <v>0</v>
      </c>
      <c r="E37" s="4">
        <v>4000</v>
      </c>
      <c r="F37" s="4"/>
      <c r="G37" s="54">
        <f t="shared" si="0"/>
        <v>-1</v>
      </c>
    </row>
    <row r="38" spans="1:7" s="18" customFormat="1" ht="46.9" customHeight="1" x14ac:dyDescent="0.25">
      <c r="A38" s="3" t="s">
        <v>37</v>
      </c>
      <c r="B38" s="4">
        <v>0</v>
      </c>
      <c r="C38" s="4">
        <v>27336</v>
      </c>
      <c r="D38" s="4">
        <v>10000</v>
      </c>
      <c r="E38" s="32">
        <v>10000</v>
      </c>
      <c r="F38" s="4"/>
      <c r="G38" s="54">
        <f t="shared" si="0"/>
        <v>-1</v>
      </c>
    </row>
    <row r="39" spans="1:7" s="18" customFormat="1" ht="15" customHeight="1" x14ac:dyDescent="0.25">
      <c r="A39" s="3" t="s">
        <v>11</v>
      </c>
      <c r="B39" s="4">
        <v>1500</v>
      </c>
      <c r="C39" s="4">
        <v>0</v>
      </c>
      <c r="D39" s="4">
        <v>0</v>
      </c>
      <c r="E39" s="4">
        <v>2000</v>
      </c>
      <c r="F39" s="4"/>
      <c r="G39" s="54">
        <f t="shared" si="0"/>
        <v>-1</v>
      </c>
    </row>
    <row r="40" spans="1:7" s="18" customFormat="1" ht="15" customHeight="1" x14ac:dyDescent="0.25">
      <c r="A40" s="3" t="s">
        <v>12</v>
      </c>
      <c r="B40" s="4">
        <v>1500</v>
      </c>
      <c r="C40" s="4">
        <v>0</v>
      </c>
      <c r="D40" s="4">
        <v>2000</v>
      </c>
      <c r="E40" s="4">
        <v>1000</v>
      </c>
      <c r="F40" s="4"/>
      <c r="G40" s="54">
        <f t="shared" si="0"/>
        <v>-1</v>
      </c>
    </row>
    <row r="41" spans="1:7" s="18" customFormat="1" ht="15" customHeight="1" x14ac:dyDescent="0.25">
      <c r="A41" s="3" t="s">
        <v>13</v>
      </c>
      <c r="B41" s="4">
        <v>5000</v>
      </c>
      <c r="C41" s="4">
        <v>0</v>
      </c>
      <c r="D41" s="4">
        <v>10000</v>
      </c>
      <c r="E41" s="4">
        <v>5000</v>
      </c>
      <c r="F41" s="4"/>
      <c r="G41" s="54">
        <f t="shared" si="0"/>
        <v>-1</v>
      </c>
    </row>
    <row r="42" spans="1:7" s="18" customFormat="1" ht="15" customHeight="1" x14ac:dyDescent="0.25">
      <c r="A42" s="3" t="s">
        <v>14</v>
      </c>
      <c r="B42" s="4">
        <v>2000</v>
      </c>
      <c r="C42" s="4">
        <v>800</v>
      </c>
      <c r="D42" s="4">
        <v>15700</v>
      </c>
      <c r="E42" s="4">
        <v>3000</v>
      </c>
      <c r="F42" s="4"/>
      <c r="G42" s="54">
        <f t="shared" si="0"/>
        <v>-1</v>
      </c>
    </row>
    <row r="43" spans="1:7" s="18" customFormat="1" ht="15" customHeight="1" x14ac:dyDescent="0.25">
      <c r="A43" s="3" t="s">
        <v>15</v>
      </c>
      <c r="B43" s="4">
        <v>1000</v>
      </c>
      <c r="C43" s="4">
        <v>0</v>
      </c>
      <c r="D43" s="4">
        <v>0</v>
      </c>
      <c r="E43" s="4">
        <v>1000</v>
      </c>
      <c r="F43" s="4"/>
      <c r="G43" s="54">
        <f t="shared" si="0"/>
        <v>-1</v>
      </c>
    </row>
    <row r="44" spans="1:7" s="18" customFormat="1" ht="15" customHeight="1" x14ac:dyDescent="0.25">
      <c r="A44" s="3" t="s">
        <v>16</v>
      </c>
      <c r="B44" s="4">
        <v>1000</v>
      </c>
      <c r="C44" s="4">
        <v>0</v>
      </c>
      <c r="D44" s="4">
        <v>0</v>
      </c>
      <c r="E44" s="4">
        <v>2000</v>
      </c>
      <c r="F44" s="4"/>
      <c r="G44" s="54">
        <f t="shared" si="0"/>
        <v>-1</v>
      </c>
    </row>
    <row r="45" spans="1:7" s="18" customFormat="1" ht="15" customHeight="1" x14ac:dyDescent="0.25">
      <c r="A45" s="3" t="s">
        <v>17</v>
      </c>
      <c r="B45" s="4">
        <v>1000</v>
      </c>
      <c r="C45" s="4">
        <v>2410</v>
      </c>
      <c r="D45" s="4">
        <v>0</v>
      </c>
      <c r="E45" s="4">
        <v>2000</v>
      </c>
      <c r="F45" s="4"/>
      <c r="G45" s="54">
        <f t="shared" si="0"/>
        <v>-1</v>
      </c>
    </row>
    <row r="46" spans="1:7" s="18" customFormat="1" ht="15" customHeight="1" x14ac:dyDescent="0.25">
      <c r="A46" s="3" t="s">
        <v>58</v>
      </c>
      <c r="B46" s="4">
        <v>1000</v>
      </c>
      <c r="C46" s="4">
        <v>0</v>
      </c>
      <c r="D46" s="4">
        <v>15000</v>
      </c>
      <c r="E46" s="4">
        <v>15000</v>
      </c>
      <c r="F46" s="4"/>
      <c r="G46" s="54"/>
    </row>
    <row r="47" spans="1:7" s="18" customFormat="1" ht="15" customHeight="1" x14ac:dyDescent="0.25">
      <c r="A47" s="3" t="s">
        <v>36</v>
      </c>
      <c r="B47" s="4">
        <v>5000</v>
      </c>
      <c r="C47" s="4">
        <v>0</v>
      </c>
      <c r="D47" s="4">
        <v>0</v>
      </c>
      <c r="E47" s="4">
        <v>5000</v>
      </c>
      <c r="F47" s="4"/>
      <c r="G47" s="54">
        <f t="shared" si="0"/>
        <v>-1</v>
      </c>
    </row>
    <row r="48" spans="1:7" s="18" customFormat="1" ht="15" customHeight="1" x14ac:dyDescent="0.25">
      <c r="A48" s="3" t="s">
        <v>59</v>
      </c>
      <c r="B48" s="4"/>
      <c r="C48" s="4"/>
      <c r="D48" s="4">
        <v>4500</v>
      </c>
      <c r="E48" s="4">
        <v>4500</v>
      </c>
      <c r="F48" s="4"/>
      <c r="G48" s="54">
        <f t="shared" si="0"/>
        <v>-1</v>
      </c>
    </row>
    <row r="49" spans="1:9" s="18" customFormat="1" ht="15" customHeight="1" x14ac:dyDescent="0.25">
      <c r="A49" s="3" t="s">
        <v>35</v>
      </c>
      <c r="B49" s="4">
        <v>1500</v>
      </c>
      <c r="C49" s="4">
        <v>0</v>
      </c>
      <c r="D49" s="4">
        <v>0</v>
      </c>
      <c r="E49" s="4">
        <v>1200</v>
      </c>
      <c r="F49" s="4"/>
      <c r="G49" s="54">
        <f t="shared" si="0"/>
        <v>-1</v>
      </c>
    </row>
    <row r="50" spans="1:9" s="18" customFormat="1" ht="15" customHeight="1" x14ac:dyDescent="0.25">
      <c r="A50" s="3" t="s">
        <v>26</v>
      </c>
      <c r="B50" s="4">
        <v>10000</v>
      </c>
      <c r="C50" s="4">
        <v>28000</v>
      </c>
      <c r="D50" s="4">
        <v>0</v>
      </c>
      <c r="E50" s="4">
        <v>5000</v>
      </c>
      <c r="F50" s="4"/>
      <c r="G50" s="54">
        <f t="shared" si="0"/>
        <v>-1</v>
      </c>
    </row>
    <row r="51" spans="1:9" s="18" customFormat="1" ht="15" customHeight="1" x14ac:dyDescent="0.25">
      <c r="A51" s="3"/>
      <c r="B51" s="4"/>
      <c r="C51" s="4"/>
      <c r="D51" s="4"/>
      <c r="E51" s="4"/>
      <c r="F51" s="4"/>
      <c r="G51" s="54"/>
    </row>
    <row r="52" spans="1:9" s="25" customFormat="1" x14ac:dyDescent="0.25">
      <c r="A52" s="5" t="s">
        <v>27</v>
      </c>
      <c r="B52" s="24">
        <f>SUM(B26:B50)</f>
        <v>95000</v>
      </c>
      <c r="C52" s="24">
        <f>SUM(C26:C50)</f>
        <v>113241.75</v>
      </c>
      <c r="D52" s="24">
        <f>SUM(D26:D50)</f>
        <v>106200</v>
      </c>
      <c r="E52" s="24">
        <f>SUM(E26:E50)</f>
        <v>134200</v>
      </c>
      <c r="F52" s="24"/>
      <c r="G52" s="54">
        <f t="shared" si="0"/>
        <v>-1</v>
      </c>
    </row>
    <row r="53" spans="1:9" s="18" customFormat="1" x14ac:dyDescent="0.25">
      <c r="A53" s="5" t="s">
        <v>18</v>
      </c>
      <c r="B53" s="4"/>
      <c r="C53" s="4"/>
      <c r="D53" s="3"/>
      <c r="E53" s="3"/>
      <c r="F53" s="3"/>
      <c r="G53" s="54"/>
    </row>
    <row r="54" spans="1:9" s="18" customFormat="1" x14ac:dyDescent="0.25">
      <c r="A54" s="3"/>
      <c r="B54" s="4"/>
      <c r="C54" s="4"/>
      <c r="D54" s="3"/>
      <c r="E54" s="3"/>
      <c r="F54" s="3"/>
      <c r="G54" s="54"/>
    </row>
    <row r="55" spans="1:9" s="18" customFormat="1" x14ac:dyDescent="0.25">
      <c r="A55" s="3" t="s">
        <v>19</v>
      </c>
      <c r="B55" s="4">
        <v>5500</v>
      </c>
      <c r="C55" s="4">
        <f>3000+644+2770</f>
        <v>6414</v>
      </c>
      <c r="D55" s="4">
        <f>'Monthly Recurring Expenses'!N9</f>
        <v>7032</v>
      </c>
      <c r="E55" s="4">
        <f>'Monthly Recurring Expenses'!N9</f>
        <v>7032</v>
      </c>
      <c r="F55" s="3"/>
      <c r="G55" s="54">
        <f t="shared" si="0"/>
        <v>-1</v>
      </c>
    </row>
    <row r="56" spans="1:9" s="18" customFormat="1" x14ac:dyDescent="0.25">
      <c r="A56" s="3" t="s">
        <v>20</v>
      </c>
      <c r="B56" s="4">
        <v>6600</v>
      </c>
      <c r="C56" s="4">
        <v>7300</v>
      </c>
      <c r="D56" s="4">
        <v>7200</v>
      </c>
      <c r="E56" s="4">
        <v>9000</v>
      </c>
      <c r="F56" s="3"/>
      <c r="G56" s="54">
        <f t="shared" si="0"/>
        <v>-1</v>
      </c>
    </row>
    <row r="57" spans="1:9" s="18" customFormat="1" x14ac:dyDescent="0.25">
      <c r="A57" s="3" t="s">
        <v>21</v>
      </c>
      <c r="B57" s="4"/>
      <c r="C57" s="4">
        <v>0</v>
      </c>
      <c r="D57" s="4">
        <v>0</v>
      </c>
      <c r="E57" s="4"/>
      <c r="F57" s="3"/>
      <c r="G57" s="54"/>
      <c r="I57" s="27"/>
    </row>
    <row r="58" spans="1:9" s="18" customFormat="1" x14ac:dyDescent="0.25">
      <c r="A58" s="3" t="s">
        <v>22</v>
      </c>
      <c r="B58" s="4">
        <v>12000</v>
      </c>
      <c r="C58" s="4">
        <v>19960</v>
      </c>
      <c r="D58" s="4">
        <v>12000</v>
      </c>
      <c r="E58" s="4">
        <v>12000</v>
      </c>
      <c r="F58" s="3"/>
      <c r="G58" s="54">
        <f t="shared" si="0"/>
        <v>-1</v>
      </c>
    </row>
    <row r="59" spans="1:9" s="18" customFormat="1" ht="30" x14ac:dyDescent="0.25">
      <c r="A59" s="36" t="s">
        <v>53</v>
      </c>
      <c r="B59" s="4">
        <v>2400</v>
      </c>
      <c r="C59" s="4">
        <v>2400</v>
      </c>
      <c r="D59" s="4">
        <v>2400</v>
      </c>
      <c r="E59" s="4">
        <v>2400</v>
      </c>
      <c r="F59" s="3"/>
      <c r="G59" s="54">
        <f t="shared" si="0"/>
        <v>-1</v>
      </c>
    </row>
    <row r="60" spans="1:9" s="18" customFormat="1" x14ac:dyDescent="0.25">
      <c r="A60" s="3" t="s">
        <v>60</v>
      </c>
      <c r="B60" s="4"/>
      <c r="C60" s="4"/>
      <c r="D60" s="6"/>
      <c r="E60" s="4">
        <v>20000</v>
      </c>
      <c r="F60" s="3"/>
      <c r="G60" s="54">
        <f t="shared" si="0"/>
        <v>-1</v>
      </c>
    </row>
    <row r="61" spans="1:9" s="18" customFormat="1" ht="15.75" thickBot="1" x14ac:dyDescent="0.3">
      <c r="A61" s="7"/>
      <c r="B61" s="8"/>
      <c r="C61" s="8"/>
      <c r="D61" s="7"/>
      <c r="E61" s="7"/>
      <c r="F61" s="51"/>
      <c r="G61" s="54"/>
    </row>
    <row r="62" spans="1:9" s="18" customFormat="1" ht="15.75" thickBot="1" x14ac:dyDescent="0.3">
      <c r="A62" s="9" t="s">
        <v>30</v>
      </c>
      <c r="B62" s="22">
        <f>SUM(B52:B61)</f>
        <v>121500</v>
      </c>
      <c r="C62" s="23">
        <f>SUM(C52:C61)</f>
        <v>149315.75</v>
      </c>
      <c r="D62" s="23">
        <f>SUM(D52:D61)</f>
        <v>134832</v>
      </c>
      <c r="E62" s="23">
        <f>SUM(E52:E61)</f>
        <v>184632</v>
      </c>
      <c r="F62" s="52"/>
      <c r="G62" s="53">
        <f t="shared" si="0"/>
        <v>-1</v>
      </c>
    </row>
    <row r="63" spans="1:9" s="18" customFormat="1" ht="15.75" thickTop="1" x14ac:dyDescent="0.25">
      <c r="A63" s="1"/>
      <c r="B63" s="1"/>
      <c r="C63" s="10"/>
      <c r="D63" s="1"/>
      <c r="E63" s="1"/>
      <c r="F63" s="1"/>
    </row>
    <row r="64" spans="1:9" s="18" customFormat="1" x14ac:dyDescent="0.25">
      <c r="A64" s="1"/>
      <c r="B64" s="1"/>
      <c r="C64" s="1"/>
      <c r="D64" s="1"/>
      <c r="E64" s="1"/>
      <c r="F64" s="1"/>
    </row>
    <row r="65" spans="1:7" s="18" customFormat="1" x14ac:dyDescent="0.25">
      <c r="A65" s="1"/>
      <c r="B65" s="1"/>
      <c r="C65" s="1"/>
      <c r="D65" s="1"/>
      <c r="E65" s="1"/>
      <c r="F65" s="1"/>
      <c r="G65" s="1"/>
    </row>
    <row r="66" spans="1:7" s="18" customFormat="1" x14ac:dyDescent="0.25">
      <c r="A66" s="59" t="s">
        <v>57</v>
      </c>
      <c r="B66" s="60"/>
      <c r="C66" s="41">
        <f>(C21-C62)-(C11*0.4)</f>
        <v>34633.224000000002</v>
      </c>
      <c r="E66" s="46">
        <f>E21-E62</f>
        <v>7.6000000000931323E-2</v>
      </c>
      <c r="F66" s="28"/>
      <c r="G66" s="1"/>
    </row>
    <row r="67" spans="1:7" s="18" customFormat="1" x14ac:dyDescent="0.25">
      <c r="A67" s="1"/>
      <c r="B67" s="1"/>
      <c r="C67" s="1"/>
      <c r="D67" s="1"/>
      <c r="E67" s="1"/>
      <c r="F67" s="1"/>
      <c r="G67" s="1"/>
    </row>
    <row r="68" spans="1:7" s="18" customFormat="1" ht="12.75" x14ac:dyDescent="0.2"/>
    <row r="69" spans="1:7" s="18" customFormat="1" ht="12.75" x14ac:dyDescent="0.2"/>
    <row r="70" spans="1:7" x14ac:dyDescent="0.25">
      <c r="C70" s="33"/>
    </row>
    <row r="71" spans="1:7" x14ac:dyDescent="0.25">
      <c r="A71" s="26"/>
      <c r="B71" s="34"/>
      <c r="C71" s="34"/>
    </row>
    <row r="72" spans="1:7" x14ac:dyDescent="0.25">
      <c r="B72" s="34"/>
      <c r="C72" s="34"/>
    </row>
    <row r="73" spans="1:7" x14ac:dyDescent="0.25">
      <c r="B73" s="34"/>
      <c r="C73" s="34"/>
    </row>
  </sheetData>
  <mergeCells count="5">
    <mergeCell ref="A66:B66"/>
    <mergeCell ref="B23:C23"/>
    <mergeCell ref="A1:G1"/>
    <mergeCell ref="A2:G3"/>
    <mergeCell ref="A4:G4"/>
  </mergeCells>
  <pageMargins left="0.70866141732283472" right="0.70866141732283472" top="1.3130314960629921" bottom="0.74803149606299213" header="0.31496062992125984" footer="0.31496062992125984"/>
  <pageSetup paperSize="9" scale="6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J30" sqref="J30"/>
    </sheetView>
  </sheetViews>
  <sheetFormatPr defaultRowHeight="15" x14ac:dyDescent="0.25"/>
  <cols>
    <col min="1" max="1" width="24.7109375" style="1" customWidth="1"/>
    <col min="2" max="13" width="10.42578125" style="1" customWidth="1"/>
    <col min="14" max="14" width="12" style="1" customWidth="1"/>
    <col min="15" max="16384" width="9.140625" style="1"/>
  </cols>
  <sheetData>
    <row r="2" spans="1:14" x14ac:dyDescent="0.25">
      <c r="C2" s="71" t="s">
        <v>74</v>
      </c>
      <c r="D2" s="71"/>
      <c r="E2" s="71"/>
      <c r="F2" s="71"/>
      <c r="G2" s="71"/>
      <c r="H2" s="71"/>
      <c r="I2" s="71"/>
      <c r="J2" s="71"/>
      <c r="K2" s="71"/>
      <c r="L2" s="71"/>
      <c r="M2" s="71"/>
    </row>
    <row r="4" spans="1:14" x14ac:dyDescent="0.25">
      <c r="B4" s="75" t="s">
        <v>76</v>
      </c>
      <c r="C4" s="75" t="s">
        <v>77</v>
      </c>
      <c r="D4" s="75" t="s">
        <v>78</v>
      </c>
      <c r="E4" s="75" t="s">
        <v>79</v>
      </c>
      <c r="F4" s="75" t="s">
        <v>71</v>
      </c>
      <c r="G4" s="75" t="s">
        <v>80</v>
      </c>
      <c r="H4" s="75" t="s">
        <v>81</v>
      </c>
      <c r="I4" s="75" t="s">
        <v>82</v>
      </c>
      <c r="J4" s="75" t="s">
        <v>83</v>
      </c>
      <c r="K4" s="75" t="s">
        <v>84</v>
      </c>
      <c r="L4" s="75" t="s">
        <v>85</v>
      </c>
      <c r="M4" s="75" t="s">
        <v>86</v>
      </c>
    </row>
    <row r="5" spans="1:14" x14ac:dyDescent="0.25">
      <c r="A5" s="5" t="s">
        <v>19</v>
      </c>
      <c r="B5" s="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 t="s">
        <v>65</v>
      </c>
    </row>
    <row r="6" spans="1:14" x14ac:dyDescent="0.25">
      <c r="A6" s="3" t="s">
        <v>61</v>
      </c>
      <c r="B6" s="4">
        <v>300</v>
      </c>
      <c r="C6" s="4">
        <v>300</v>
      </c>
      <c r="D6" s="4">
        <v>300</v>
      </c>
      <c r="E6" s="4">
        <v>300</v>
      </c>
      <c r="F6" s="4">
        <v>300</v>
      </c>
      <c r="G6" s="4">
        <v>300</v>
      </c>
      <c r="H6" s="4">
        <v>300</v>
      </c>
      <c r="I6" s="4">
        <v>300</v>
      </c>
      <c r="J6" s="4">
        <v>300</v>
      </c>
      <c r="K6" s="4">
        <v>300</v>
      </c>
      <c r="L6" s="4">
        <v>300</v>
      </c>
      <c r="M6" s="4">
        <v>300</v>
      </c>
      <c r="N6" s="72">
        <f>SUM(B6:M6)</f>
        <v>3600</v>
      </c>
    </row>
    <row r="7" spans="1:14" x14ac:dyDescent="0.25">
      <c r="A7" s="3" t="s">
        <v>62</v>
      </c>
      <c r="B7" s="4"/>
      <c r="C7" s="4">
        <v>500</v>
      </c>
      <c r="D7" s="4"/>
      <c r="E7" s="4">
        <v>500</v>
      </c>
      <c r="F7" s="3"/>
      <c r="G7" s="3">
        <v>500</v>
      </c>
      <c r="H7" s="3"/>
      <c r="I7" s="3">
        <v>500</v>
      </c>
      <c r="J7" s="3"/>
      <c r="K7" s="3">
        <v>500</v>
      </c>
      <c r="L7" s="3"/>
      <c r="M7" s="3">
        <v>500</v>
      </c>
      <c r="N7" s="72">
        <f t="shared" ref="N7:N8" si="0">SUM(B7:M7)</f>
        <v>3000</v>
      </c>
    </row>
    <row r="8" spans="1:14" x14ac:dyDescent="0.25">
      <c r="A8" s="3" t="s">
        <v>63</v>
      </c>
      <c r="B8" s="4"/>
      <c r="C8" s="4"/>
      <c r="D8" s="4">
        <v>108</v>
      </c>
      <c r="E8" s="4"/>
      <c r="F8" s="3"/>
      <c r="G8" s="3">
        <v>108</v>
      </c>
      <c r="H8" s="3"/>
      <c r="I8" s="3"/>
      <c r="J8" s="3">
        <v>108</v>
      </c>
      <c r="K8" s="3"/>
      <c r="L8" s="3"/>
      <c r="M8" s="3">
        <v>108</v>
      </c>
      <c r="N8" s="72">
        <f t="shared" si="0"/>
        <v>432</v>
      </c>
    </row>
    <row r="9" spans="1:14" x14ac:dyDescent="0.25">
      <c r="A9" s="5" t="s">
        <v>64</v>
      </c>
      <c r="B9" s="4"/>
      <c r="C9" s="4"/>
      <c r="D9" s="4"/>
      <c r="E9" s="4"/>
      <c r="F9" s="3"/>
      <c r="G9" s="3"/>
      <c r="H9" s="3"/>
      <c r="I9" s="3"/>
      <c r="J9" s="3"/>
      <c r="K9" s="3"/>
      <c r="L9" s="3"/>
      <c r="M9" s="3"/>
      <c r="N9" s="73">
        <f>SUM(N6:N8)</f>
        <v>7032</v>
      </c>
    </row>
    <row r="10" spans="1:14" x14ac:dyDescent="0.25">
      <c r="N10" s="10"/>
    </row>
    <row r="11" spans="1:14" x14ac:dyDescent="0.25">
      <c r="A11" s="57" t="s">
        <v>2</v>
      </c>
      <c r="N11" s="10"/>
    </row>
    <row r="12" spans="1:14" x14ac:dyDescent="0.25">
      <c r="A12" s="56" t="s">
        <v>66</v>
      </c>
      <c r="B12" s="3">
        <v>500</v>
      </c>
      <c r="C12" s="3">
        <v>500</v>
      </c>
      <c r="D12" s="3">
        <v>500</v>
      </c>
      <c r="E12" s="3">
        <v>500</v>
      </c>
      <c r="F12" s="3">
        <v>500</v>
      </c>
      <c r="G12" s="3">
        <v>500</v>
      </c>
      <c r="H12" s="3">
        <v>500</v>
      </c>
      <c r="I12" s="3">
        <v>500</v>
      </c>
      <c r="J12" s="3">
        <v>500</v>
      </c>
      <c r="K12" s="3">
        <v>500</v>
      </c>
      <c r="L12" s="3">
        <v>500</v>
      </c>
      <c r="M12" s="3">
        <v>500</v>
      </c>
      <c r="N12" s="73">
        <f>SUM(B12:M12)</f>
        <v>6000</v>
      </c>
    </row>
    <row r="13" spans="1:14" x14ac:dyDescent="0.25">
      <c r="A13" s="56" t="s">
        <v>67</v>
      </c>
      <c r="B13" s="3">
        <v>500</v>
      </c>
      <c r="C13" s="3">
        <v>500</v>
      </c>
      <c r="D13" s="3">
        <v>500</v>
      </c>
      <c r="E13" s="3">
        <v>500</v>
      </c>
      <c r="F13" s="3">
        <v>500</v>
      </c>
      <c r="G13" s="3">
        <v>500</v>
      </c>
      <c r="H13" s="3">
        <v>500</v>
      </c>
      <c r="I13" s="3">
        <v>500</v>
      </c>
      <c r="J13" s="3">
        <v>500</v>
      </c>
      <c r="K13" s="3">
        <v>500</v>
      </c>
      <c r="L13" s="3">
        <v>500</v>
      </c>
      <c r="M13" s="3">
        <v>500</v>
      </c>
      <c r="N13" s="73">
        <f>SUM(B13:M13)</f>
        <v>6000</v>
      </c>
    </row>
    <row r="14" spans="1:14" x14ac:dyDescent="0.25">
      <c r="A14" s="56" t="s">
        <v>72</v>
      </c>
      <c r="B14" s="3">
        <v>200</v>
      </c>
      <c r="C14" s="3">
        <v>200</v>
      </c>
      <c r="D14" s="3">
        <v>200</v>
      </c>
      <c r="E14" s="3">
        <v>200</v>
      </c>
      <c r="F14" s="3">
        <v>200</v>
      </c>
      <c r="G14" s="3">
        <v>200</v>
      </c>
      <c r="H14" s="3">
        <v>200</v>
      </c>
      <c r="I14" s="3">
        <v>200</v>
      </c>
      <c r="J14" s="3">
        <v>200</v>
      </c>
      <c r="K14" s="3">
        <v>200</v>
      </c>
      <c r="L14" s="3">
        <v>200</v>
      </c>
      <c r="M14" s="3">
        <v>200</v>
      </c>
      <c r="N14" s="73">
        <f>SUM(B14:M14)</f>
        <v>2400</v>
      </c>
    </row>
    <row r="15" spans="1:14" x14ac:dyDescent="0.25">
      <c r="A15" s="55"/>
      <c r="N15" s="10"/>
    </row>
    <row r="16" spans="1:14" x14ac:dyDescent="0.25">
      <c r="N16" s="10"/>
    </row>
    <row r="17" spans="1:14" x14ac:dyDescent="0.25">
      <c r="A17" s="5" t="s">
        <v>20</v>
      </c>
    </row>
    <row r="18" spans="1:14" x14ac:dyDescent="0.25">
      <c r="A18" s="55" t="s">
        <v>68</v>
      </c>
      <c r="B18" s="3">
        <v>100</v>
      </c>
      <c r="C18" s="3">
        <v>100</v>
      </c>
      <c r="D18" s="3">
        <v>100</v>
      </c>
      <c r="E18" s="3">
        <v>100</v>
      </c>
      <c r="F18" s="3">
        <v>100</v>
      </c>
      <c r="G18" s="3">
        <v>100</v>
      </c>
      <c r="H18" s="3">
        <v>100</v>
      </c>
      <c r="I18" s="3">
        <v>100</v>
      </c>
      <c r="J18" s="3">
        <v>100</v>
      </c>
      <c r="K18" s="3">
        <v>100</v>
      </c>
      <c r="L18" s="3">
        <v>100</v>
      </c>
      <c r="M18" s="3">
        <v>100</v>
      </c>
      <c r="N18" s="5">
        <f>SUM(B18:M18)</f>
        <v>1200</v>
      </c>
    </row>
    <row r="19" spans="1:14" x14ac:dyDescent="0.25">
      <c r="A19" s="55" t="s">
        <v>69</v>
      </c>
      <c r="B19" s="3">
        <v>500</v>
      </c>
      <c r="C19" s="3">
        <v>500</v>
      </c>
      <c r="D19" s="3">
        <v>500</v>
      </c>
      <c r="E19" s="3">
        <v>500</v>
      </c>
      <c r="F19" s="3">
        <v>500</v>
      </c>
      <c r="G19" s="3">
        <v>500</v>
      </c>
      <c r="H19" s="3">
        <v>500</v>
      </c>
      <c r="I19" s="3">
        <v>500</v>
      </c>
      <c r="J19" s="3">
        <v>500</v>
      </c>
      <c r="K19" s="3">
        <v>500</v>
      </c>
      <c r="L19" s="3">
        <v>500</v>
      </c>
      <c r="M19" s="3">
        <v>500</v>
      </c>
      <c r="N19" s="5">
        <f>SUM(B19:M19)</f>
        <v>6000</v>
      </c>
    </row>
    <row r="21" spans="1:14" ht="29.25" x14ac:dyDescent="0.25">
      <c r="A21" s="58" t="s">
        <v>70</v>
      </c>
      <c r="B21" s="3"/>
      <c r="C21" s="3"/>
      <c r="D21" s="3">
        <v>2085</v>
      </c>
      <c r="E21" s="3"/>
      <c r="F21" s="3"/>
      <c r="G21" s="3">
        <v>2085</v>
      </c>
      <c r="H21" s="3"/>
      <c r="I21" s="3"/>
      <c r="J21" s="3">
        <v>2085</v>
      </c>
      <c r="K21" s="3"/>
      <c r="L21" s="3"/>
      <c r="M21" s="3">
        <v>2085</v>
      </c>
      <c r="N21" s="5">
        <f>SUM(B21:M21)</f>
        <v>8340</v>
      </c>
    </row>
    <row r="23" spans="1:14" x14ac:dyDescent="0.25">
      <c r="A23" s="5" t="s">
        <v>6</v>
      </c>
      <c r="B23" s="3">
        <v>1000</v>
      </c>
      <c r="C23" s="3">
        <v>1000</v>
      </c>
      <c r="D23" s="3">
        <v>1000</v>
      </c>
      <c r="E23" s="3">
        <v>1000</v>
      </c>
      <c r="F23" s="3">
        <v>1000</v>
      </c>
      <c r="G23" s="3">
        <v>1000</v>
      </c>
      <c r="H23" s="3">
        <v>1000</v>
      </c>
      <c r="I23" s="3">
        <v>1000</v>
      </c>
      <c r="J23" s="3">
        <v>1000</v>
      </c>
      <c r="K23" s="3">
        <v>1000</v>
      </c>
      <c r="L23" s="3">
        <v>1000</v>
      </c>
      <c r="M23" s="3">
        <v>1000</v>
      </c>
      <c r="N23" s="5">
        <f>SUM(B23:M24)</f>
        <v>12000</v>
      </c>
    </row>
    <row r="25" spans="1:14" ht="29.25" x14ac:dyDescent="0.25">
      <c r="A25" s="76" t="s">
        <v>75</v>
      </c>
      <c r="B25" s="73">
        <f>SUM(B6:B23)</f>
        <v>3100</v>
      </c>
      <c r="C25" s="73">
        <f t="shared" ref="C25:M25" si="1">SUM(C6:C23)</f>
        <v>3600</v>
      </c>
      <c r="D25" s="73">
        <f t="shared" si="1"/>
        <v>5293</v>
      </c>
      <c r="E25" s="73">
        <f t="shared" si="1"/>
        <v>3600</v>
      </c>
      <c r="F25" s="73">
        <f t="shared" si="1"/>
        <v>3100</v>
      </c>
      <c r="G25" s="73">
        <f t="shared" si="1"/>
        <v>5793</v>
      </c>
      <c r="H25" s="73">
        <f t="shared" si="1"/>
        <v>3100</v>
      </c>
      <c r="I25" s="73">
        <f t="shared" si="1"/>
        <v>3600</v>
      </c>
      <c r="J25" s="73">
        <f t="shared" si="1"/>
        <v>5293</v>
      </c>
      <c r="K25" s="73">
        <f t="shared" si="1"/>
        <v>3600</v>
      </c>
      <c r="L25" s="73">
        <f t="shared" si="1"/>
        <v>3100</v>
      </c>
      <c r="M25" s="73">
        <f t="shared" si="1"/>
        <v>5793</v>
      </c>
      <c r="N25" s="73">
        <f>SUM(B25:M25)</f>
        <v>48972</v>
      </c>
    </row>
    <row r="27" spans="1:14" x14ac:dyDescent="0.25">
      <c r="M27" s="11" t="s">
        <v>73</v>
      </c>
      <c r="N27" s="74">
        <f>N23+N21+N19+N18+N14+N13+N12+N9</f>
        <v>48972</v>
      </c>
    </row>
  </sheetData>
  <mergeCells count="1">
    <mergeCell ref="C2:M2"/>
  </mergeCells>
  <phoneticPr fontId="1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workbookViewId="0">
      <selection activeCell="H5" sqref="H5"/>
    </sheetView>
  </sheetViews>
  <sheetFormatPr defaultRowHeight="15" x14ac:dyDescent="0.25"/>
  <cols>
    <col min="1" max="1" width="31.7109375" customWidth="1"/>
    <col min="2" max="2" width="15.140625" customWidth="1"/>
    <col min="3" max="3" width="17.28515625" customWidth="1"/>
    <col min="4" max="4" width="14.42578125" customWidth="1"/>
    <col min="5" max="5" width="15.28515625" customWidth="1"/>
    <col min="6" max="6" width="14.5703125" customWidth="1"/>
    <col min="7" max="7" width="15.140625" customWidth="1"/>
    <col min="8" max="8" width="35.140625" customWidth="1"/>
    <col min="9" max="9" width="18.5703125" customWidth="1"/>
    <col min="10" max="10" width="20.5703125" customWidth="1"/>
    <col min="11" max="11" width="22" customWidth="1"/>
    <col min="12" max="12" width="18.85546875" customWidth="1"/>
  </cols>
  <sheetData>
    <row r="1" spans="1:8" s="18" customFormat="1" ht="51.6" customHeight="1" x14ac:dyDescent="0.35">
      <c r="A1" s="62" t="s">
        <v>89</v>
      </c>
      <c r="B1" s="63"/>
      <c r="C1" s="63"/>
      <c r="D1" s="63"/>
      <c r="E1" s="63"/>
      <c r="F1" s="63"/>
      <c r="G1" s="64"/>
    </row>
    <row r="2" spans="1:8" s="18" customFormat="1" ht="13.15" customHeight="1" x14ac:dyDescent="0.2">
      <c r="A2" s="65" t="s">
        <v>55</v>
      </c>
      <c r="B2" s="66"/>
      <c r="C2" s="66"/>
      <c r="D2" s="66"/>
      <c r="E2" s="66"/>
      <c r="F2" s="66"/>
      <c r="G2" s="67"/>
    </row>
    <row r="3" spans="1:8" s="18" customFormat="1" ht="13.15" customHeight="1" x14ac:dyDescent="0.2">
      <c r="A3" s="65"/>
      <c r="B3" s="66"/>
      <c r="C3" s="66"/>
      <c r="D3" s="66"/>
      <c r="E3" s="66"/>
      <c r="F3" s="66"/>
      <c r="G3" s="67"/>
    </row>
    <row r="4" spans="1:8" s="18" customFormat="1" x14ac:dyDescent="0.25">
      <c r="A4" s="68"/>
      <c r="B4" s="69"/>
      <c r="C4" s="69"/>
      <c r="D4" s="69"/>
      <c r="E4" s="69"/>
      <c r="F4" s="69"/>
      <c r="G4" s="70"/>
    </row>
    <row r="5" spans="1:8" s="18" customFormat="1" ht="42.75" x14ac:dyDescent="0.2">
      <c r="A5" s="11" t="s">
        <v>24</v>
      </c>
      <c r="B5" s="47" t="s">
        <v>39</v>
      </c>
      <c r="C5" s="47" t="s">
        <v>50</v>
      </c>
      <c r="E5" s="48" t="s">
        <v>52</v>
      </c>
      <c r="F5" s="49" t="s">
        <v>51</v>
      </c>
      <c r="G5" s="50" t="s">
        <v>54</v>
      </c>
    </row>
    <row r="6" spans="1:8" s="18" customFormat="1" x14ac:dyDescent="0.25">
      <c r="A6" s="1"/>
      <c r="B6" s="1"/>
      <c r="C6" s="12"/>
      <c r="D6" s="12"/>
      <c r="E6" s="1"/>
      <c r="F6" s="1"/>
    </row>
    <row r="7" spans="1:8" s="18" customFormat="1" x14ac:dyDescent="0.25">
      <c r="A7" s="15" t="s">
        <v>29</v>
      </c>
      <c r="B7" s="15"/>
      <c r="C7" s="13"/>
      <c r="D7" s="42"/>
      <c r="E7" s="15">
        <f>C7*1.05</f>
        <v>0</v>
      </c>
      <c r="F7" s="13"/>
      <c r="G7" s="54" t="e">
        <f>(F7-E7)/E7</f>
        <v>#DIV/0!</v>
      </c>
      <c r="H7" s="1"/>
    </row>
    <row r="8" spans="1:8" s="18" customFormat="1" x14ac:dyDescent="0.25">
      <c r="A8" s="5" t="s">
        <v>31</v>
      </c>
      <c r="B8" s="39"/>
      <c r="C8" s="16" t="e">
        <f>C11/C7</f>
        <v>#DIV/0!</v>
      </c>
      <c r="D8" s="43"/>
      <c r="E8" s="39"/>
      <c r="F8" s="16"/>
      <c r="G8" s="54"/>
      <c r="H8" s="1"/>
    </row>
    <row r="9" spans="1:8" s="18" customFormat="1" x14ac:dyDescent="0.25">
      <c r="A9" s="5"/>
      <c r="B9" s="5"/>
      <c r="C9" s="16"/>
      <c r="D9" s="43"/>
      <c r="E9" s="17"/>
      <c r="F9" s="17"/>
      <c r="G9" s="45"/>
      <c r="H9" s="1"/>
    </row>
    <row r="10" spans="1:8" s="18" customFormat="1" x14ac:dyDescent="0.25">
      <c r="A10" s="5"/>
      <c r="B10" s="5"/>
      <c r="C10" s="16"/>
      <c r="D10" s="12">
        <v>0.6</v>
      </c>
      <c r="E10" s="12">
        <v>0.65</v>
      </c>
      <c r="G10" s="45"/>
      <c r="H10" s="1"/>
    </row>
    <row r="11" spans="1:8" s="18" customFormat="1" x14ac:dyDescent="0.25">
      <c r="A11" s="5" t="s">
        <v>25</v>
      </c>
      <c r="B11" s="40"/>
      <c r="C11" s="13"/>
      <c r="D11" s="14">
        <f>(C11)*0.6</f>
        <v>0</v>
      </c>
      <c r="E11" s="44">
        <f>(C11*0.65)</f>
        <v>0</v>
      </c>
      <c r="F11" s="13"/>
      <c r="G11" s="54" t="e">
        <f t="shared" ref="G11:G62" si="0">(F11-E11)/E11</f>
        <v>#DIV/0!</v>
      </c>
      <c r="H11" s="1"/>
    </row>
    <row r="12" spans="1:8" s="18" customFormat="1" x14ac:dyDescent="0.25">
      <c r="A12" s="5" t="s">
        <v>43</v>
      </c>
      <c r="B12" s="40"/>
      <c r="C12" s="13"/>
      <c r="E12" s="13"/>
      <c r="F12" s="13"/>
      <c r="G12" s="54" t="e">
        <f t="shared" si="0"/>
        <v>#DIV/0!</v>
      </c>
      <c r="H12" s="1"/>
    </row>
    <row r="13" spans="1:8" s="18" customFormat="1" x14ac:dyDescent="0.25">
      <c r="A13" s="5" t="s">
        <v>44</v>
      </c>
      <c r="B13" s="40"/>
      <c r="C13" s="13"/>
      <c r="E13" s="13"/>
      <c r="F13" s="13"/>
      <c r="G13" s="54" t="e">
        <f t="shared" si="0"/>
        <v>#DIV/0!</v>
      </c>
      <c r="H13" s="1"/>
    </row>
    <row r="14" spans="1:8" s="18" customFormat="1" x14ac:dyDescent="0.25">
      <c r="A14" s="5" t="s">
        <v>45</v>
      </c>
      <c r="B14" s="40"/>
      <c r="C14" s="13"/>
      <c r="E14" s="13"/>
      <c r="F14" s="13"/>
      <c r="G14" s="54"/>
      <c r="H14" s="1"/>
    </row>
    <row r="15" spans="1:8" s="18" customFormat="1" ht="13.15" customHeight="1" x14ac:dyDescent="0.25">
      <c r="A15" s="5" t="s">
        <v>46</v>
      </c>
      <c r="B15" s="40"/>
      <c r="C15" s="13"/>
      <c r="E15" s="13"/>
      <c r="F15" s="13"/>
      <c r="G15" s="54" t="e">
        <f t="shared" si="0"/>
        <v>#DIV/0!</v>
      </c>
      <c r="H15" s="1"/>
    </row>
    <row r="16" spans="1:8" s="18" customFormat="1" ht="13.15" customHeight="1" x14ac:dyDescent="0.25">
      <c r="A16" s="5" t="s">
        <v>47</v>
      </c>
      <c r="B16" s="40"/>
      <c r="C16" s="13"/>
      <c r="E16" s="13"/>
      <c r="F16" s="13"/>
      <c r="G16" s="54" t="e">
        <f t="shared" si="0"/>
        <v>#DIV/0!</v>
      </c>
      <c r="H16" s="1"/>
    </row>
    <row r="17" spans="1:10" s="18" customFormat="1" x14ac:dyDescent="0.25">
      <c r="A17" s="5" t="s">
        <v>48</v>
      </c>
      <c r="B17" s="40"/>
      <c r="C17" s="13"/>
      <c r="E17" s="13"/>
      <c r="F17" s="13"/>
      <c r="G17" s="54" t="e">
        <f t="shared" si="0"/>
        <v>#DIV/0!</v>
      </c>
      <c r="H17" s="1"/>
    </row>
    <row r="18" spans="1:10" s="18" customFormat="1" x14ac:dyDescent="0.25">
      <c r="A18" s="37"/>
      <c r="B18" s="37"/>
      <c r="C18" s="38"/>
      <c r="D18" s="17"/>
      <c r="E18" s="17"/>
      <c r="F18" s="1"/>
      <c r="G18" s="45"/>
    </row>
    <row r="19" spans="1:10" s="18" customFormat="1" x14ac:dyDescent="0.25">
      <c r="A19" s="37"/>
      <c r="B19" s="37"/>
      <c r="C19" s="38"/>
      <c r="D19" s="17"/>
      <c r="E19" s="17"/>
      <c r="F19" s="1"/>
      <c r="G19" s="45"/>
    </row>
    <row r="20" spans="1:10" s="18" customFormat="1" x14ac:dyDescent="0.25">
      <c r="A20" s="1"/>
      <c r="B20" s="1"/>
      <c r="C20" s="1"/>
      <c r="D20" s="1"/>
      <c r="E20" s="1"/>
      <c r="F20" s="1"/>
      <c r="G20" s="45"/>
    </row>
    <row r="21" spans="1:10" s="18" customFormat="1" x14ac:dyDescent="0.25">
      <c r="A21" s="20" t="s">
        <v>28</v>
      </c>
      <c r="B21" s="41">
        <f>SUM(B11:B17)</f>
        <v>0</v>
      </c>
      <c r="C21" s="13">
        <f>SUM(C11:C17)</f>
        <v>0</v>
      </c>
      <c r="E21" s="46">
        <f>SUM(E11:E17)</f>
        <v>0</v>
      </c>
      <c r="F21" s="28"/>
      <c r="G21" s="54" t="e">
        <f t="shared" si="0"/>
        <v>#DIV/0!</v>
      </c>
    </row>
    <row r="22" spans="1:10" s="18" customFormat="1" x14ac:dyDescent="0.25">
      <c r="A22" s="5" t="s">
        <v>32</v>
      </c>
      <c r="B22" s="5"/>
      <c r="C22" s="16" t="e">
        <f>C21/C7</f>
        <v>#DIV/0!</v>
      </c>
      <c r="D22" s="1"/>
      <c r="E22" s="16" t="e">
        <f>E21/E7</f>
        <v>#DIV/0!</v>
      </c>
      <c r="F22" s="29"/>
      <c r="G22" s="54" t="e">
        <f t="shared" si="0"/>
        <v>#DIV/0!</v>
      </c>
    </row>
    <row r="23" spans="1:10" s="18" customFormat="1" x14ac:dyDescent="0.25">
      <c r="B23" s="61" t="s">
        <v>42</v>
      </c>
      <c r="C23" s="61"/>
      <c r="G23" s="45"/>
    </row>
    <row r="24" spans="1:10" s="18" customFormat="1" x14ac:dyDescent="0.25">
      <c r="G24" s="45"/>
    </row>
    <row r="25" spans="1:10" s="19" customFormat="1" ht="49.5" customHeight="1" x14ac:dyDescent="0.2">
      <c r="A25" s="2" t="s">
        <v>0</v>
      </c>
      <c r="B25" s="2" t="s">
        <v>39</v>
      </c>
      <c r="C25" s="2" t="s">
        <v>1</v>
      </c>
      <c r="D25" s="2" t="s">
        <v>40</v>
      </c>
      <c r="E25" s="21" t="s">
        <v>41</v>
      </c>
      <c r="F25" s="2" t="s">
        <v>38</v>
      </c>
      <c r="G25" s="50" t="s">
        <v>54</v>
      </c>
    </row>
    <row r="26" spans="1:10" s="18" customFormat="1" ht="43.5" customHeight="1" x14ac:dyDescent="0.25">
      <c r="A26" s="3" t="s">
        <v>2</v>
      </c>
      <c r="B26" s="4"/>
      <c r="C26" s="4"/>
      <c r="D26" s="4"/>
      <c r="E26" s="4"/>
      <c r="F26" s="4"/>
      <c r="G26" s="54" t="e">
        <f t="shared" si="0"/>
        <v>#DIV/0!</v>
      </c>
      <c r="H26" s="35" t="s">
        <v>49</v>
      </c>
      <c r="I26" s="35"/>
      <c r="J26" s="35"/>
    </row>
    <row r="27" spans="1:10" s="18" customFormat="1" ht="15" customHeight="1" x14ac:dyDescent="0.25">
      <c r="A27" s="3" t="s">
        <v>3</v>
      </c>
      <c r="B27" s="4"/>
      <c r="C27" s="4"/>
      <c r="D27" s="4"/>
      <c r="E27" s="4"/>
      <c r="F27" s="4"/>
      <c r="G27" s="54" t="e">
        <f t="shared" si="0"/>
        <v>#DIV/0!</v>
      </c>
    </row>
    <row r="28" spans="1:10" s="18" customFormat="1" ht="15" customHeight="1" x14ac:dyDescent="0.25">
      <c r="A28" s="3" t="s">
        <v>4</v>
      </c>
      <c r="B28" s="4"/>
      <c r="C28" s="4"/>
      <c r="D28" s="4"/>
      <c r="E28" s="4"/>
      <c r="F28" s="4"/>
      <c r="G28" s="54" t="e">
        <f t="shared" si="0"/>
        <v>#DIV/0!</v>
      </c>
    </row>
    <row r="29" spans="1:10" s="18" customFormat="1" ht="15" customHeight="1" x14ac:dyDescent="0.25">
      <c r="A29" s="30" t="s">
        <v>23</v>
      </c>
      <c r="B29" s="31"/>
      <c r="C29" s="4"/>
      <c r="D29" s="4"/>
      <c r="E29" s="31"/>
      <c r="F29" s="4"/>
      <c r="G29" s="54" t="e">
        <f t="shared" si="0"/>
        <v>#DIV/0!</v>
      </c>
    </row>
    <row r="30" spans="1:10" s="18" customFormat="1" ht="15" customHeight="1" x14ac:dyDescent="0.25">
      <c r="A30" s="30" t="s">
        <v>33</v>
      </c>
      <c r="B30" s="31"/>
      <c r="C30" s="4"/>
      <c r="D30" s="4"/>
      <c r="E30" s="31"/>
      <c r="F30" s="4"/>
      <c r="G30" s="54">
        <v>0</v>
      </c>
    </row>
    <row r="31" spans="1:10" s="18" customFormat="1" ht="15" customHeight="1" x14ac:dyDescent="0.25">
      <c r="A31" s="30" t="s">
        <v>34</v>
      </c>
      <c r="B31" s="31"/>
      <c r="C31" s="4"/>
      <c r="D31" s="4"/>
      <c r="E31" s="31"/>
      <c r="F31" s="4"/>
      <c r="G31" s="54">
        <v>0</v>
      </c>
    </row>
    <row r="32" spans="1:10" s="18" customFormat="1" ht="15" customHeight="1" x14ac:dyDescent="0.25">
      <c r="A32" s="3" t="s">
        <v>5</v>
      </c>
      <c r="B32" s="4"/>
      <c r="C32" s="4"/>
      <c r="D32" s="4"/>
      <c r="E32" s="4"/>
      <c r="F32" s="4"/>
      <c r="G32" s="54" t="e">
        <f t="shared" si="0"/>
        <v>#DIV/0!</v>
      </c>
    </row>
    <row r="33" spans="1:7" s="18" customFormat="1" ht="15" customHeight="1" x14ac:dyDescent="0.25">
      <c r="A33" s="3" t="s">
        <v>6</v>
      </c>
      <c r="B33" s="4"/>
      <c r="C33" s="4"/>
      <c r="D33" s="4"/>
      <c r="E33" s="4"/>
      <c r="F33" s="4"/>
      <c r="G33" s="54" t="e">
        <f t="shared" si="0"/>
        <v>#DIV/0!</v>
      </c>
    </row>
    <row r="34" spans="1:7" s="18" customFormat="1" ht="15" customHeight="1" x14ac:dyDescent="0.25">
      <c r="A34" s="3" t="s">
        <v>7</v>
      </c>
      <c r="B34" s="4"/>
      <c r="C34" s="4"/>
      <c r="D34" s="4"/>
      <c r="E34" s="4"/>
      <c r="F34" s="4"/>
      <c r="G34" s="54" t="e">
        <f t="shared" si="0"/>
        <v>#DIV/0!</v>
      </c>
    </row>
    <row r="35" spans="1:7" s="18" customFormat="1" ht="15" customHeight="1" x14ac:dyDescent="0.25">
      <c r="A35" s="3" t="s">
        <v>8</v>
      </c>
      <c r="B35" s="4"/>
      <c r="C35" s="4"/>
      <c r="D35" s="4"/>
      <c r="E35" s="4"/>
      <c r="F35" s="4"/>
      <c r="G35" s="54" t="e">
        <f t="shared" si="0"/>
        <v>#DIV/0!</v>
      </c>
    </row>
    <row r="36" spans="1:7" s="18" customFormat="1" ht="15" customHeight="1" x14ac:dyDescent="0.25">
      <c r="A36" s="3" t="s">
        <v>9</v>
      </c>
      <c r="B36" s="4"/>
      <c r="C36" s="4"/>
      <c r="D36" s="4"/>
      <c r="E36" s="4"/>
      <c r="F36" s="4"/>
      <c r="G36" s="54" t="e">
        <f t="shared" si="0"/>
        <v>#DIV/0!</v>
      </c>
    </row>
    <row r="37" spans="1:7" s="18" customFormat="1" ht="15" customHeight="1" x14ac:dyDescent="0.25">
      <c r="A37" s="3" t="s">
        <v>10</v>
      </c>
      <c r="B37" s="4"/>
      <c r="C37" s="4"/>
      <c r="D37" s="4"/>
      <c r="E37" s="4"/>
      <c r="F37" s="4"/>
      <c r="G37" s="54" t="e">
        <f t="shared" si="0"/>
        <v>#DIV/0!</v>
      </c>
    </row>
    <row r="38" spans="1:7" s="18" customFormat="1" ht="46.9" customHeight="1" x14ac:dyDescent="0.25">
      <c r="A38" s="3" t="s">
        <v>37</v>
      </c>
      <c r="B38" s="4"/>
      <c r="C38" s="4"/>
      <c r="D38" s="4"/>
      <c r="E38" s="32"/>
      <c r="F38" s="4"/>
      <c r="G38" s="54" t="e">
        <f t="shared" si="0"/>
        <v>#DIV/0!</v>
      </c>
    </row>
    <row r="39" spans="1:7" s="18" customFormat="1" ht="15" customHeight="1" x14ac:dyDescent="0.25">
      <c r="A39" s="3" t="s">
        <v>11</v>
      </c>
      <c r="B39" s="4"/>
      <c r="C39" s="4"/>
      <c r="D39" s="4"/>
      <c r="E39" s="4"/>
      <c r="F39" s="4"/>
      <c r="G39" s="54" t="e">
        <f t="shared" si="0"/>
        <v>#DIV/0!</v>
      </c>
    </row>
    <row r="40" spans="1:7" s="18" customFormat="1" ht="15" customHeight="1" x14ac:dyDescent="0.25">
      <c r="A40" s="3" t="s">
        <v>12</v>
      </c>
      <c r="B40" s="4"/>
      <c r="C40" s="4"/>
      <c r="D40" s="4"/>
      <c r="E40" s="4"/>
      <c r="F40" s="4"/>
      <c r="G40" s="54" t="e">
        <f t="shared" si="0"/>
        <v>#DIV/0!</v>
      </c>
    </row>
    <row r="41" spans="1:7" s="18" customFormat="1" ht="15" customHeight="1" x14ac:dyDescent="0.25">
      <c r="A41" s="3" t="s">
        <v>13</v>
      </c>
      <c r="B41" s="4"/>
      <c r="C41" s="4"/>
      <c r="D41" s="4"/>
      <c r="E41" s="4"/>
      <c r="F41" s="4"/>
      <c r="G41" s="54" t="e">
        <f t="shared" si="0"/>
        <v>#DIV/0!</v>
      </c>
    </row>
    <row r="42" spans="1:7" s="18" customFormat="1" ht="15" customHeight="1" x14ac:dyDescent="0.25">
      <c r="A42" s="3" t="s">
        <v>14</v>
      </c>
      <c r="B42" s="4"/>
      <c r="C42" s="4"/>
      <c r="D42" s="4"/>
      <c r="E42" s="4"/>
      <c r="F42" s="4"/>
      <c r="G42" s="54" t="e">
        <f t="shared" si="0"/>
        <v>#DIV/0!</v>
      </c>
    </row>
    <row r="43" spans="1:7" s="18" customFormat="1" ht="15" customHeight="1" x14ac:dyDescent="0.25">
      <c r="A43" s="3" t="s">
        <v>15</v>
      </c>
      <c r="B43" s="4"/>
      <c r="C43" s="4"/>
      <c r="D43" s="4"/>
      <c r="E43" s="4"/>
      <c r="F43" s="4"/>
      <c r="G43" s="54" t="e">
        <f t="shared" si="0"/>
        <v>#DIV/0!</v>
      </c>
    </row>
    <row r="44" spans="1:7" s="18" customFormat="1" ht="15" customHeight="1" x14ac:dyDescent="0.25">
      <c r="A44" s="3" t="s">
        <v>16</v>
      </c>
      <c r="B44" s="4"/>
      <c r="C44" s="4"/>
      <c r="D44" s="4"/>
      <c r="E44" s="4"/>
      <c r="F44" s="4"/>
      <c r="G44" s="54" t="e">
        <f t="shared" si="0"/>
        <v>#DIV/0!</v>
      </c>
    </row>
    <row r="45" spans="1:7" s="18" customFormat="1" ht="15" customHeight="1" x14ac:dyDescent="0.25">
      <c r="A45" s="3" t="s">
        <v>17</v>
      </c>
      <c r="B45" s="4"/>
      <c r="C45" s="4"/>
      <c r="D45" s="4"/>
      <c r="E45" s="4"/>
      <c r="F45" s="4"/>
      <c r="G45" s="54" t="e">
        <f t="shared" si="0"/>
        <v>#DIV/0!</v>
      </c>
    </row>
    <row r="46" spans="1:7" s="18" customFormat="1" ht="15" customHeight="1" x14ac:dyDescent="0.25">
      <c r="A46" s="3" t="s">
        <v>58</v>
      </c>
      <c r="B46" s="4"/>
      <c r="C46" s="4"/>
      <c r="D46" s="4"/>
      <c r="E46" s="4"/>
      <c r="F46" s="4"/>
      <c r="G46" s="54"/>
    </row>
    <row r="47" spans="1:7" s="18" customFormat="1" ht="15" customHeight="1" x14ac:dyDescent="0.25">
      <c r="A47" s="3" t="s">
        <v>36</v>
      </c>
      <c r="B47" s="4"/>
      <c r="C47" s="4"/>
      <c r="D47" s="4"/>
      <c r="E47" s="4"/>
      <c r="F47" s="4"/>
      <c r="G47" s="54" t="e">
        <f t="shared" si="0"/>
        <v>#DIV/0!</v>
      </c>
    </row>
    <row r="48" spans="1:7" s="18" customFormat="1" ht="15" customHeight="1" x14ac:dyDescent="0.25">
      <c r="A48" s="3" t="s">
        <v>59</v>
      </c>
      <c r="B48" s="4"/>
      <c r="C48" s="4"/>
      <c r="D48" s="4"/>
      <c r="E48" s="4"/>
      <c r="F48" s="4"/>
      <c r="G48" s="54" t="e">
        <f t="shared" si="0"/>
        <v>#DIV/0!</v>
      </c>
    </row>
    <row r="49" spans="1:9" s="18" customFormat="1" ht="15" customHeight="1" x14ac:dyDescent="0.25">
      <c r="A49" s="3" t="s">
        <v>35</v>
      </c>
      <c r="B49" s="4"/>
      <c r="C49" s="4"/>
      <c r="D49" s="4"/>
      <c r="E49" s="4"/>
      <c r="F49" s="4"/>
      <c r="G49" s="54" t="e">
        <f t="shared" si="0"/>
        <v>#DIV/0!</v>
      </c>
    </row>
    <row r="50" spans="1:9" s="18" customFormat="1" ht="15" customHeight="1" x14ac:dyDescent="0.25">
      <c r="A50" s="3" t="s">
        <v>26</v>
      </c>
      <c r="B50" s="4"/>
      <c r="C50" s="4"/>
      <c r="D50" s="4"/>
      <c r="E50" s="4"/>
      <c r="F50" s="4"/>
      <c r="G50" s="54" t="e">
        <f t="shared" si="0"/>
        <v>#DIV/0!</v>
      </c>
    </row>
    <row r="51" spans="1:9" s="18" customFormat="1" ht="15" customHeight="1" x14ac:dyDescent="0.25">
      <c r="A51" s="3"/>
      <c r="B51" s="4"/>
      <c r="C51" s="4"/>
      <c r="D51" s="4"/>
      <c r="E51" s="4"/>
      <c r="F51" s="4"/>
      <c r="G51" s="54"/>
    </row>
    <row r="52" spans="1:9" s="25" customFormat="1" x14ac:dyDescent="0.25">
      <c r="A52" s="5" t="s">
        <v>27</v>
      </c>
      <c r="B52" s="24">
        <f>SUM(B26:B50)</f>
        <v>0</v>
      </c>
      <c r="C52" s="24">
        <f>SUM(C26:C50)</f>
        <v>0</v>
      </c>
      <c r="D52" s="24">
        <f>SUM(D26:D50)</f>
        <v>0</v>
      </c>
      <c r="E52" s="24">
        <f>SUM(E26:E50)</f>
        <v>0</v>
      </c>
      <c r="F52" s="24"/>
      <c r="G52" s="54" t="e">
        <f t="shared" si="0"/>
        <v>#DIV/0!</v>
      </c>
    </row>
    <row r="53" spans="1:9" s="18" customFormat="1" x14ac:dyDescent="0.25">
      <c r="A53" s="5" t="s">
        <v>18</v>
      </c>
      <c r="B53" s="4"/>
      <c r="C53" s="4"/>
      <c r="D53" s="3"/>
      <c r="E53" s="3"/>
      <c r="F53" s="3"/>
      <c r="G53" s="54"/>
    </row>
    <row r="54" spans="1:9" s="18" customFormat="1" x14ac:dyDescent="0.25">
      <c r="A54" s="3"/>
      <c r="B54" s="4"/>
      <c r="C54" s="4"/>
      <c r="D54" s="3"/>
      <c r="E54" s="3"/>
      <c r="F54" s="3"/>
      <c r="G54" s="54"/>
    </row>
    <row r="55" spans="1:9" s="18" customFormat="1" x14ac:dyDescent="0.25">
      <c r="A55" s="3" t="s">
        <v>19</v>
      </c>
      <c r="B55" s="4"/>
      <c r="C55" s="4"/>
      <c r="D55" s="4"/>
      <c r="E55" s="4"/>
      <c r="F55" s="3"/>
      <c r="G55" s="54" t="e">
        <f t="shared" si="0"/>
        <v>#DIV/0!</v>
      </c>
    </row>
    <row r="56" spans="1:9" s="18" customFormat="1" x14ac:dyDescent="0.25">
      <c r="A56" s="3" t="s">
        <v>20</v>
      </c>
      <c r="B56" s="4"/>
      <c r="C56" s="4"/>
      <c r="D56" s="4"/>
      <c r="E56" s="4"/>
      <c r="F56" s="3"/>
      <c r="G56" s="54" t="e">
        <f t="shared" si="0"/>
        <v>#DIV/0!</v>
      </c>
    </row>
    <row r="57" spans="1:9" s="18" customFormat="1" x14ac:dyDescent="0.25">
      <c r="A57" s="3" t="s">
        <v>21</v>
      </c>
      <c r="B57" s="4"/>
      <c r="C57" s="4"/>
      <c r="D57" s="4"/>
      <c r="E57" s="4"/>
      <c r="F57" s="3"/>
      <c r="G57" s="54"/>
      <c r="I57" s="27"/>
    </row>
    <row r="58" spans="1:9" s="18" customFormat="1" x14ac:dyDescent="0.25">
      <c r="A58" s="3" t="s">
        <v>22</v>
      </c>
      <c r="B58" s="4"/>
      <c r="C58" s="4"/>
      <c r="D58" s="4"/>
      <c r="E58" s="4"/>
      <c r="F58" s="3"/>
      <c r="G58" s="54" t="e">
        <f t="shared" si="0"/>
        <v>#DIV/0!</v>
      </c>
    </row>
    <row r="59" spans="1:9" s="18" customFormat="1" ht="30" x14ac:dyDescent="0.25">
      <c r="A59" s="36" t="s">
        <v>53</v>
      </c>
      <c r="B59" s="4"/>
      <c r="C59" s="4"/>
      <c r="D59" s="4"/>
      <c r="E59" s="4"/>
      <c r="F59" s="3"/>
      <c r="G59" s="54" t="e">
        <f t="shared" si="0"/>
        <v>#DIV/0!</v>
      </c>
    </row>
    <row r="60" spans="1:9" s="18" customFormat="1" x14ac:dyDescent="0.25">
      <c r="A60" s="3" t="s">
        <v>60</v>
      </c>
      <c r="B60" s="4"/>
      <c r="C60" s="4"/>
      <c r="D60" s="6"/>
      <c r="E60" s="4"/>
      <c r="F60" s="3"/>
      <c r="G60" s="54" t="e">
        <f t="shared" si="0"/>
        <v>#DIV/0!</v>
      </c>
    </row>
    <row r="61" spans="1:9" s="18" customFormat="1" ht="15.75" thickBot="1" x14ac:dyDescent="0.3">
      <c r="A61" s="7"/>
      <c r="B61" s="8"/>
      <c r="C61" s="8"/>
      <c r="D61" s="7"/>
      <c r="E61" s="7"/>
      <c r="F61" s="51"/>
      <c r="G61" s="54"/>
    </row>
    <row r="62" spans="1:9" s="18" customFormat="1" ht="15.75" thickBot="1" x14ac:dyDescent="0.3">
      <c r="A62" s="9" t="s">
        <v>30</v>
      </c>
      <c r="B62" s="22">
        <f>SUM(B52:B61)</f>
        <v>0</v>
      </c>
      <c r="C62" s="23">
        <f>SUM(C52:C61)</f>
        <v>0</v>
      </c>
      <c r="D62" s="23">
        <f>SUM(D52:D61)</f>
        <v>0</v>
      </c>
      <c r="E62" s="23">
        <f>SUM(E52:E61)</f>
        <v>0</v>
      </c>
      <c r="F62" s="52"/>
      <c r="G62" s="53" t="e">
        <f t="shared" si="0"/>
        <v>#DIV/0!</v>
      </c>
    </row>
    <row r="63" spans="1:9" s="18" customFormat="1" ht="15.75" thickTop="1" x14ac:dyDescent="0.25">
      <c r="A63" s="1"/>
      <c r="B63" s="1"/>
      <c r="C63" s="10"/>
      <c r="D63" s="1"/>
      <c r="E63" s="1"/>
      <c r="F63" s="1"/>
    </row>
    <row r="64" spans="1:9" s="18" customFormat="1" x14ac:dyDescent="0.25">
      <c r="A64" s="1"/>
      <c r="B64" s="1"/>
      <c r="C64" s="1"/>
      <c r="D64" s="1"/>
      <c r="E64" s="1"/>
      <c r="F64" s="1"/>
    </row>
    <row r="65" spans="1:7" s="18" customFormat="1" x14ac:dyDescent="0.25">
      <c r="A65" s="1"/>
      <c r="B65" s="1"/>
      <c r="C65" s="1"/>
      <c r="D65" s="1"/>
      <c r="E65" s="1"/>
      <c r="F65" s="1"/>
      <c r="G65" s="1"/>
    </row>
    <row r="66" spans="1:7" s="18" customFormat="1" x14ac:dyDescent="0.25">
      <c r="A66" s="59" t="s">
        <v>57</v>
      </c>
      <c r="B66" s="60"/>
      <c r="C66" s="41">
        <f>(C21-C62)-(C11*0.4)</f>
        <v>0</v>
      </c>
      <c r="E66" s="46">
        <f>E21-E62</f>
        <v>0</v>
      </c>
      <c r="F66" s="28"/>
      <c r="G66" s="1"/>
    </row>
    <row r="67" spans="1:7" s="18" customFormat="1" x14ac:dyDescent="0.25">
      <c r="A67" s="1"/>
      <c r="B67" s="1"/>
      <c r="C67" s="1"/>
      <c r="D67" s="1"/>
      <c r="E67" s="1"/>
      <c r="F67" s="1"/>
      <c r="G67" s="1"/>
    </row>
    <row r="68" spans="1:7" s="18" customFormat="1" ht="12.75" x14ac:dyDescent="0.2"/>
    <row r="69" spans="1:7" s="18" customFormat="1" ht="12.75" x14ac:dyDescent="0.2"/>
    <row r="70" spans="1:7" x14ac:dyDescent="0.25">
      <c r="C70" s="33"/>
    </row>
    <row r="71" spans="1:7" x14ac:dyDescent="0.25">
      <c r="A71" s="26"/>
      <c r="B71" s="34"/>
      <c r="C71" s="34"/>
    </row>
    <row r="72" spans="1:7" x14ac:dyDescent="0.25">
      <c r="B72" s="34"/>
      <c r="C72" s="34"/>
    </row>
    <row r="73" spans="1:7" x14ac:dyDescent="0.25">
      <c r="B73" s="34"/>
      <c r="C73" s="34"/>
    </row>
  </sheetData>
  <mergeCells count="5">
    <mergeCell ref="A1:G1"/>
    <mergeCell ref="A2:G3"/>
    <mergeCell ref="A4:G4"/>
    <mergeCell ref="B23:C23"/>
    <mergeCell ref="A66:B66"/>
  </mergeCells>
  <pageMargins left="0.70866141732283472" right="0.70866141732283472" top="1.3130314960629921" bottom="0.74803149606299213" header="0.31496062992125984" footer="0.31496062992125984"/>
  <pageSetup paperSize="9" scale="66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A3" sqref="A3"/>
    </sheetView>
  </sheetViews>
  <sheetFormatPr defaultRowHeight="15" x14ac:dyDescent="0.25"/>
  <cols>
    <col min="1" max="1" width="24.7109375" style="1" customWidth="1"/>
    <col min="2" max="13" width="10.42578125" style="1" customWidth="1"/>
    <col min="14" max="14" width="12" style="1" customWidth="1"/>
    <col min="15" max="16384" width="9.140625" style="1"/>
  </cols>
  <sheetData>
    <row r="1" spans="1:14" x14ac:dyDescent="0.25">
      <c r="A1" s="71" t="s">
        <v>87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x14ac:dyDescent="0.25">
      <c r="A2" s="71" t="s">
        <v>88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4" spans="1:14" x14ac:dyDescent="0.25">
      <c r="B4" s="75" t="s">
        <v>76</v>
      </c>
      <c r="C4" s="75" t="s">
        <v>77</v>
      </c>
      <c r="D4" s="75" t="s">
        <v>78</v>
      </c>
      <c r="E4" s="75" t="s">
        <v>79</v>
      </c>
      <c r="F4" s="75" t="s">
        <v>71</v>
      </c>
      <c r="G4" s="75" t="s">
        <v>80</v>
      </c>
      <c r="H4" s="75" t="s">
        <v>81</v>
      </c>
      <c r="I4" s="75" t="s">
        <v>82</v>
      </c>
      <c r="J4" s="75" t="s">
        <v>83</v>
      </c>
      <c r="K4" s="75" t="s">
        <v>84</v>
      </c>
      <c r="L4" s="75" t="s">
        <v>85</v>
      </c>
      <c r="M4" s="75" t="s">
        <v>86</v>
      </c>
    </row>
    <row r="5" spans="1:14" x14ac:dyDescent="0.25">
      <c r="A5" s="5" t="s">
        <v>19</v>
      </c>
      <c r="B5" s="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 t="s">
        <v>65</v>
      </c>
    </row>
    <row r="6" spans="1:14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72">
        <f>SUM(B6:M6)</f>
        <v>0</v>
      </c>
    </row>
    <row r="7" spans="1:14" x14ac:dyDescent="0.25">
      <c r="A7" s="3" t="s">
        <v>62</v>
      </c>
      <c r="B7" s="4"/>
      <c r="C7" s="4"/>
      <c r="D7" s="4"/>
      <c r="E7" s="4"/>
      <c r="F7" s="3"/>
      <c r="G7" s="3"/>
      <c r="H7" s="3"/>
      <c r="I7" s="3"/>
      <c r="J7" s="3"/>
      <c r="K7" s="3"/>
      <c r="L7" s="3"/>
      <c r="M7" s="3"/>
      <c r="N7" s="72">
        <f t="shared" ref="N7:N8" si="0">SUM(B7:M7)</f>
        <v>0</v>
      </c>
    </row>
    <row r="8" spans="1:14" x14ac:dyDescent="0.25">
      <c r="A8" s="3" t="s">
        <v>63</v>
      </c>
      <c r="B8" s="4"/>
      <c r="C8" s="4"/>
      <c r="D8" s="4"/>
      <c r="E8" s="4"/>
      <c r="F8" s="3"/>
      <c r="G8" s="3"/>
      <c r="H8" s="3"/>
      <c r="I8" s="3"/>
      <c r="J8" s="3"/>
      <c r="K8" s="3"/>
      <c r="L8" s="3"/>
      <c r="M8" s="3"/>
      <c r="N8" s="72">
        <f t="shared" si="0"/>
        <v>0</v>
      </c>
    </row>
    <row r="9" spans="1:14" x14ac:dyDescent="0.25">
      <c r="A9" s="5" t="s">
        <v>64</v>
      </c>
      <c r="B9" s="4"/>
      <c r="C9" s="4"/>
      <c r="D9" s="4"/>
      <c r="E9" s="4"/>
      <c r="F9" s="3"/>
      <c r="G9" s="3"/>
      <c r="H9" s="3"/>
      <c r="I9" s="3"/>
      <c r="J9" s="3"/>
      <c r="K9" s="3"/>
      <c r="L9" s="3"/>
      <c r="M9" s="3"/>
      <c r="N9" s="73">
        <f>SUM(N6:N8)</f>
        <v>0</v>
      </c>
    </row>
    <row r="10" spans="1:14" x14ac:dyDescent="0.25">
      <c r="N10" s="10"/>
    </row>
    <row r="11" spans="1:14" x14ac:dyDescent="0.25">
      <c r="A11" s="57" t="s">
        <v>2</v>
      </c>
      <c r="N11" s="10"/>
    </row>
    <row r="12" spans="1:14" x14ac:dyDescent="0.25">
      <c r="A12" s="56" t="s">
        <v>66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73">
        <f>SUM(B12:M12)</f>
        <v>0</v>
      </c>
    </row>
    <row r="13" spans="1:14" x14ac:dyDescent="0.25">
      <c r="A13" s="56" t="s">
        <v>67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73">
        <f>SUM(B13:M13)</f>
        <v>0</v>
      </c>
    </row>
    <row r="14" spans="1:14" x14ac:dyDescent="0.25">
      <c r="A14" s="56" t="s">
        <v>72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73">
        <f>SUM(B14:M14)</f>
        <v>0</v>
      </c>
    </row>
    <row r="15" spans="1:14" x14ac:dyDescent="0.25">
      <c r="A15" s="55"/>
      <c r="N15" s="10"/>
    </row>
    <row r="16" spans="1:14" x14ac:dyDescent="0.25">
      <c r="N16" s="10"/>
    </row>
    <row r="17" spans="1:14" x14ac:dyDescent="0.25">
      <c r="A17" s="5" t="s">
        <v>20</v>
      </c>
    </row>
    <row r="18" spans="1:14" x14ac:dyDescent="0.25">
      <c r="A18" s="55" t="s">
        <v>68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5">
        <f>SUM(B18:M18)</f>
        <v>0</v>
      </c>
    </row>
    <row r="19" spans="1:14" x14ac:dyDescent="0.25">
      <c r="A19" s="55" t="s">
        <v>69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5">
        <f>SUM(B19:M19)</f>
        <v>0</v>
      </c>
    </row>
    <row r="21" spans="1:14" ht="29.25" x14ac:dyDescent="0.25">
      <c r="A21" s="58" t="s">
        <v>70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5">
        <f>SUM(B21:M21)</f>
        <v>0</v>
      </c>
    </row>
    <row r="23" spans="1:14" x14ac:dyDescent="0.25">
      <c r="A23" s="5" t="s">
        <v>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5">
        <f>SUM(B23:M24)</f>
        <v>0</v>
      </c>
    </row>
    <row r="25" spans="1:14" ht="29.25" x14ac:dyDescent="0.25">
      <c r="A25" s="76" t="s">
        <v>75</v>
      </c>
      <c r="B25" s="73">
        <f>SUM(B6:B23)</f>
        <v>0</v>
      </c>
      <c r="C25" s="73">
        <f t="shared" ref="C25:M25" si="1">SUM(C6:C23)</f>
        <v>0</v>
      </c>
      <c r="D25" s="73">
        <f t="shared" si="1"/>
        <v>0</v>
      </c>
      <c r="E25" s="73">
        <f t="shared" si="1"/>
        <v>0</v>
      </c>
      <c r="F25" s="73">
        <f t="shared" si="1"/>
        <v>0</v>
      </c>
      <c r="G25" s="73">
        <f t="shared" si="1"/>
        <v>0</v>
      </c>
      <c r="H25" s="73">
        <f t="shared" si="1"/>
        <v>0</v>
      </c>
      <c r="I25" s="73">
        <f t="shared" si="1"/>
        <v>0</v>
      </c>
      <c r="J25" s="73">
        <f t="shared" si="1"/>
        <v>0</v>
      </c>
      <c r="K25" s="73">
        <f t="shared" si="1"/>
        <v>0</v>
      </c>
      <c r="L25" s="73">
        <f t="shared" si="1"/>
        <v>0</v>
      </c>
      <c r="M25" s="73">
        <f t="shared" si="1"/>
        <v>0</v>
      </c>
      <c r="N25" s="73">
        <f>SUM(B25:M25)</f>
        <v>0</v>
      </c>
    </row>
    <row r="27" spans="1:14" x14ac:dyDescent="0.25">
      <c r="M27" s="11" t="s">
        <v>73</v>
      </c>
      <c r="N27" s="74">
        <f>N23+N21+N19+N18+N14+N13+N12+N9</f>
        <v>0</v>
      </c>
    </row>
  </sheetData>
  <mergeCells count="2">
    <mergeCell ref="A2:N2"/>
    <mergeCell ref="A1:N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Template</vt:lpstr>
      <vt:lpstr>Monthly Recurring Expenses</vt:lpstr>
      <vt:lpstr>Budget Template-Blank</vt:lpstr>
      <vt:lpstr>Monthly Recurring Expenses-Blan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Liyana Adams Crosbie</dc:creator>
  <cp:lastModifiedBy>jaccountant02</cp:lastModifiedBy>
  <cp:lastPrinted>2023-04-24T19:12:07Z</cp:lastPrinted>
  <dcterms:created xsi:type="dcterms:W3CDTF">2015-02-25T14:14:46Z</dcterms:created>
  <dcterms:modified xsi:type="dcterms:W3CDTF">2025-10-09T19:12:32Z</dcterms:modified>
</cp:coreProperties>
</file>